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760" activeTab="0"/>
  </bookViews>
  <sheets>
    <sheet name="Wester's Formula Intro" sheetId="1" r:id="rId1"/>
    <sheet name="Finding Formulas" sheetId="2" r:id="rId2"/>
    <sheet name="Conversion Formulas" sheetId="3" r:id="rId3"/>
  </sheets>
  <definedNames>
    <definedName name="cat12" localSheetId="2">'Conversion Formulas'!$C$16</definedName>
    <definedName name="cat12" localSheetId="1">'Finding Formulas'!#REF!</definedName>
    <definedName name="cat13" localSheetId="2">'Conversion Formulas'!$C$31</definedName>
    <definedName name="cat13" localSheetId="1">'Finding Formulas'!#REF!</definedName>
    <definedName name="cat14" localSheetId="2">'Conversion Formulas'!#REF!</definedName>
    <definedName name="cat14" localSheetId="1">'Finding Formulas'!$C$157</definedName>
  </definedNames>
  <calcPr fullCalcOnLoad="1"/>
</workbook>
</file>

<file path=xl/sharedStrings.xml><?xml version="1.0" encoding="utf-8"?>
<sst xmlns="http://schemas.openxmlformats.org/spreadsheetml/2006/main" count="224" uniqueCount="160">
  <si>
    <t>Wester's Garage Formula Sheet</t>
  </si>
  <si>
    <t>Formula for MPH</t>
  </si>
  <si>
    <t>MPH = Tire Radius / 168 x Engine RPM / Diff Ratio / Gear Ratio</t>
  </si>
  <si>
    <t>The above does not calculate torque converter slippage which can be higher than 200 RPM.</t>
  </si>
  <si>
    <t>Formula for Finding RPM</t>
  </si>
  <si>
    <t>RPM = 168 x Diff ratio x MPH / Tire Radius</t>
  </si>
  <si>
    <t>Formula for Selecting Gear Ratio</t>
  </si>
  <si>
    <t>Gear Ratio = Tire Radius x Engine RPM / 168 / MPH</t>
  </si>
  <si>
    <t>Formula for Choosing Tire Diameter</t>
  </si>
  <si>
    <t>Tire Diameter = (168 x MPH x Diff ratio / Engine RPM) x 2</t>
  </si>
  <si>
    <t>Formula for HorsePower in the Quarter Mile</t>
  </si>
  <si>
    <t>Engine Horsepower required to reach the desired Mile/Hour in the quarter mile</t>
  </si>
  <si>
    <t>This formula underestimates HP at speeds exceeding 100 MPH</t>
  </si>
  <si>
    <t>This formula assumes engine HP 2x the HP required at the drive wheels</t>
  </si>
  <si>
    <t>There's software at www.performancetrends.com that extrapolates real world results</t>
  </si>
  <si>
    <t>Formula for HP and Torque</t>
  </si>
  <si>
    <t>HP = Torque x RPM / 5252</t>
  </si>
  <si>
    <t>Torque = HP x 5252 / RPM</t>
  </si>
  <si>
    <t>Formula for Volumetric Efficiency</t>
  </si>
  <si>
    <t>VE = (CFM x 3456) / CID x RPM</t>
  </si>
  <si>
    <t>Formula for Flow Bench Conversion</t>
  </si>
  <si>
    <t>Formula for Cubic Inch Displacement</t>
  </si>
  <si>
    <t>CID = number of cylinders x swept volume</t>
  </si>
  <si>
    <t>CID = # Cyls x 0.7854 x bore x bore x stroke</t>
  </si>
  <si>
    <t>Formula for CFM</t>
  </si>
  <si>
    <t>CFM = CID x RPM x VE / 3456</t>
  </si>
  <si>
    <t>Formula for Injector Sizing</t>
  </si>
  <si>
    <t>lbs/hr = (BSFC / # Cyls) x HP / Injector Duty Cycle %</t>
  </si>
  <si>
    <t>Brake Specific Fuel Consumption is normally (lb / HP x hr)</t>
  </si>
  <si>
    <t>.47 BSCF - Hi Performance Engine</t>
  </si>
  <si>
    <t>.42 BSCF - Race Engine</t>
  </si>
  <si>
    <t>.52 BSCF - Stock or with Light Modifications Engine</t>
  </si>
  <si>
    <t>.57 BSCF - Supercharged / Turbo Charged Engine</t>
  </si>
  <si>
    <t>Pulse widths shorter than 0.8 mSec may cause idle or low speed driveability problems and exceed the dynamic range of the injector.</t>
  </si>
  <si>
    <t>The above assumes the ability to change fuel rail line pressures.</t>
  </si>
  <si>
    <t>Injector Flow Rate Conversion</t>
  </si>
  <si>
    <t>CC/Min = LBS/HR x 9.71</t>
  </si>
  <si>
    <t>LBS/HR = CC/min x 0.103</t>
  </si>
  <si>
    <t>Fuel Pump Flow Factors</t>
  </si>
  <si>
    <t>Gallons Per Minute = LBS/HR / 369.8</t>
  </si>
  <si>
    <t>Gallons Per Minute = HP / 740</t>
  </si>
  <si>
    <t>Fuel Pressure</t>
  </si>
  <si>
    <t>P1 = Existing Fuel Pressure Setting</t>
  </si>
  <si>
    <t>TBI applications</t>
  </si>
  <si>
    <t>The fuel pump must keep the injectors fed with enough fuel flow to maintain as high as 20 PSI. The latter 454 TBI systems used higher pressures than the 9-13 GM Spec.</t>
  </si>
  <si>
    <t>Multi-Port</t>
  </si>
  <si>
    <t>The fuel pump must maintain at least 42 PSI at the fuel rail at 100% (static open) injector duty cycle. You'll find that above 50PSI MPFI fuel injectors may hydraulic closed ! FMU's are a very poor choice when supercharging. Racing applications can run 60, 70 and higher pressures. Choose appropriate injectors for your application and have them tested for performance at rated pressure.</t>
  </si>
  <si>
    <t>FUEL PRESSURE AND VOLUME</t>
  </si>
  <si>
    <t>The relationship between pressure and volume is inversely proportional. As pressure increases, volume decreases. You must understand this when designing a system for your vehicle. You cannot raise pressure and maintain the same volume. At WOT, a typical engine requires 0.5lbs of fuel per horsepower per hour to maintain 12.6 AFR. An engine rated at 400 HP will need 200 pounds or around 28.57 gallons of fuel per hour. Therefore, you should at least have a 30 gallon per hour fuel pump rating.</t>
  </si>
  <si>
    <t>Fuel Line</t>
  </si>
  <si>
    <t>You will need at least 3/8" fuel line for most street HP applications (depending on length). Most flow spec data is for water--fuel is of a lower specific gravity and flows faster with less friction, so don't let your plumber tell you what to do. Most OE fuel lines are 5/16" which did support up to 350HP for a 12-15 foot length of tubing with no flow problems.</t>
  </si>
  <si>
    <t>When adding a return regulator, it's recommended to increase fuel line size another 1/8-1/4" I.D. Remember the relationship between pressure and volume. Larger injectors may require custom fuel rails to keep up with high demand.</t>
  </si>
  <si>
    <t xml:space="preserve">CR = Cylinder Volume @ BDC / Cylinder volume @ TDC </t>
  </si>
  <si>
    <t>O2 Sensor Graph</t>
  </si>
  <si>
    <t>... 14 lb/hr</t>
  </si>
  <si>
    <t>... up to 225</t>
  </si>
  <si>
    <t xml:space="preserve">... 19 lb/hr </t>
  </si>
  <si>
    <t>... 225-300</t>
  </si>
  <si>
    <t xml:space="preserve">... 24 lb/hr </t>
  </si>
  <si>
    <t>... 300-385</t>
  </si>
  <si>
    <t xml:space="preserve">... 30 lb/hr </t>
  </si>
  <si>
    <t>... 385-480</t>
  </si>
  <si>
    <t xml:space="preserve">... 36 lb/hr </t>
  </si>
  <si>
    <t>... 480-575</t>
  </si>
  <si>
    <t xml:space="preserve">... 42 lb/hr </t>
  </si>
  <si>
    <t>... 575-670</t>
  </si>
  <si>
    <t xml:space="preserve">... 50 lb/hr </t>
  </si>
  <si>
    <t>... 670-800</t>
  </si>
  <si>
    <t>Tire Radius</t>
  </si>
  <si>
    <t>Engine RPM</t>
  </si>
  <si>
    <t>Diff Ratio</t>
  </si>
  <si>
    <t>Gear Ratio</t>
  </si>
  <si>
    <t>MPH</t>
  </si>
  <si>
    <t>RPM</t>
  </si>
  <si>
    <t>Tire Diameter</t>
  </si>
  <si>
    <t>Horsepower</t>
  </si>
  <si>
    <t>Vehicle Weight</t>
  </si>
  <si>
    <t>Torque</t>
  </si>
  <si>
    <t>VE</t>
  </si>
  <si>
    <t>CID</t>
  </si>
  <si>
    <t>CFM</t>
  </si>
  <si>
    <t>CFM 28</t>
  </si>
  <si>
    <t># Cylinders</t>
  </si>
  <si>
    <t>Bore</t>
  </si>
  <si>
    <t>Stroke</t>
  </si>
  <si>
    <t>Swept Volume</t>
  </si>
  <si>
    <t>Most Injector burst pressures are at 125 PSI -- and some injectors will hydraulic 'closed' at pressures above 50 PSI, so use extreme caution when choosing to use an FMU.</t>
  </si>
  <si>
    <t>BSCF</t>
  </si>
  <si>
    <t>Injector Duty Cycle %</t>
  </si>
  <si>
    <t>lb/hr</t>
  </si>
  <si>
    <t>CC/Min</t>
  </si>
  <si>
    <t>lbs/hr</t>
  </si>
  <si>
    <t>LBS/HR</t>
  </si>
  <si>
    <t>Gallons/Min</t>
  </si>
  <si>
    <t>HP</t>
  </si>
  <si>
    <t>P1</t>
  </si>
  <si>
    <t>P2</t>
  </si>
  <si>
    <t>Injector Tidbit</t>
  </si>
  <si>
    <t>P2 = New Fuel Pressure Setting</t>
  </si>
  <si>
    <t>M2</t>
  </si>
  <si>
    <t>M1</t>
  </si>
  <si>
    <t>-- A 110-140 GPH pump with 400HP Engine should have a minimum 3/8" or -8AN minimum fuel line size (Non return regulator) to 16 PSI.</t>
  </si>
  <si>
    <t>-- A 250 GPH pump with 450HP Engine requires a minimum 1/2" or -8AN (Non return regulation) to 12 PSI.</t>
  </si>
  <si>
    <t>CR</t>
  </si>
  <si>
    <t>Cylinder Volume @ BDC</t>
  </si>
  <si>
    <t>Cylinder Volume @ RDC</t>
  </si>
  <si>
    <t>Combustion Chamber Vol</t>
  </si>
  <si>
    <t>Cylinder Disp.</t>
  </si>
  <si>
    <t>Piston Volume</t>
  </si>
  <si>
    <t>Deck Clearance Volume</t>
  </si>
  <si>
    <t>CR = (Displacement + Piston Volume + Deck Clearance Volume + Combustion Chamber Volume) / (Piston Volume + Deck Clearance Volume + Gasket Volume + Combustion Chamber Volume)</t>
  </si>
  <si>
    <t>Gasket Volume</t>
  </si>
  <si>
    <t>Cylinder Displacement = Bore x Bore x Stroke x 0.7854</t>
  </si>
  <si>
    <r>
      <t>Injector Size</t>
    </r>
    <r>
      <rPr>
        <sz val="12"/>
        <color indexed="9"/>
        <rFont val="Arial"/>
        <family val="0"/>
      </rPr>
      <t xml:space="preserve"> </t>
    </r>
  </si>
  <si>
    <r>
      <t>Horsepower Range</t>
    </r>
    <r>
      <rPr>
        <sz val="12"/>
        <color indexed="9"/>
        <rFont val="Arial"/>
        <family val="0"/>
      </rPr>
      <t xml:space="preserve"> </t>
    </r>
  </si>
  <si>
    <r>
      <t xml:space="preserve">No matter what </t>
    </r>
    <r>
      <rPr>
        <b/>
        <i/>
        <sz val="12"/>
        <color indexed="9"/>
        <rFont val="Arial"/>
        <family val="2"/>
      </rPr>
      <t>"they"</t>
    </r>
    <r>
      <rPr>
        <b/>
        <sz val="12"/>
        <color indexed="9"/>
        <rFont val="Arial"/>
        <family val="2"/>
      </rPr>
      <t xml:space="preserve"> tell you--you cannot use a narrowband O2 sensor for best performance tuning. The narrow band O2 is for catalytic converter operation only. That's what switching O2 sensors were designed for. The "high" volt accuracy (between 1.0-900mV) is not sensitive enough for air fuel ratio measurement. The switching of the O2 sensor properly metered excess O2 or excess HC to keep the burn going properly in the catalyst--yet maintaining an imperceptible surge which would normally result if this was attempted mechanically. Using the O2 narrowband for performance tuning is a mistake. Use  wideband O2 sensing equipment, or even better--a 4 gas -- and watch the C0% !</t>
    </r>
  </si>
  <si>
    <r>
      <t>How to test a fuel filter ?</t>
    </r>
    <r>
      <rPr>
        <sz val="12"/>
        <color indexed="9"/>
        <rFont val="Arial"/>
        <family val="2"/>
      </rPr>
      <t xml:space="preserve"> -- More than 1.5 PSI differential across the inlet to outlet is a major restriction. Consider replacement BEFORE that time.</t>
    </r>
  </si>
  <si>
    <r>
      <t>High Impedance Injectors</t>
    </r>
    <r>
      <rPr>
        <sz val="12"/>
        <color indexed="9"/>
        <rFont val="Arial"/>
        <family val="2"/>
      </rPr>
      <t xml:space="preserve"> -- Typically between 12-16 ohms. Used with ECM using saturation driver circuits. Low current--low heat, but slower response times for high RPM.</t>
    </r>
  </si>
  <si>
    <r>
      <t>Low Impedance Injectors</t>
    </r>
    <r>
      <rPr>
        <sz val="12"/>
        <color indexed="9"/>
        <rFont val="Arial"/>
        <family val="2"/>
      </rPr>
      <t xml:space="preserve"> -- Typically between 1.2-4.0 ohms. Used with ECM circuits designed for "Peak and Hold". Current is normally 2-4A Peak with 0.5-1A hold. Peak current is generated to overcome the inertia of the closed pintle and once the pintle opens, the driver circuit cuts current to "hold" the pintle off its seat until the end of the metering event. High flow applications are most typical.</t>
    </r>
  </si>
  <si>
    <r>
      <t xml:space="preserve">Enter Values into </t>
    </r>
    <r>
      <rPr>
        <b/>
        <sz val="12"/>
        <color indexed="40"/>
        <rFont val="Arial"/>
        <family val="2"/>
      </rPr>
      <t>BLUE</t>
    </r>
    <r>
      <rPr>
        <sz val="12"/>
        <color indexed="9"/>
        <rFont val="Arial"/>
        <family val="0"/>
      </rPr>
      <t xml:space="preserve"> Cells to Get Results in </t>
    </r>
    <r>
      <rPr>
        <b/>
        <sz val="12"/>
        <color indexed="50"/>
        <rFont val="Arial"/>
        <family val="2"/>
      </rPr>
      <t>GREEN</t>
    </r>
    <r>
      <rPr>
        <sz val="12"/>
        <color indexed="9"/>
        <rFont val="Arial"/>
        <family val="0"/>
      </rPr>
      <t xml:space="preserve"> Cells</t>
    </r>
  </si>
  <si>
    <r>
      <t>H</t>
    </r>
    <r>
      <rPr>
        <sz val="8"/>
        <color indexed="9"/>
        <rFont val="Arial"/>
        <family val="2"/>
      </rPr>
      <t>2</t>
    </r>
    <r>
      <rPr>
        <sz val="12"/>
        <color indexed="9"/>
        <rFont val="Arial"/>
        <family val="0"/>
      </rPr>
      <t>O</t>
    </r>
  </si>
  <si>
    <r>
      <t>If you had a head that flows 150 CFM at 10" H</t>
    </r>
    <r>
      <rPr>
        <sz val="8"/>
        <color indexed="9"/>
        <rFont val="Arial"/>
        <family val="2"/>
      </rPr>
      <t>2</t>
    </r>
    <r>
      <rPr>
        <sz val="12"/>
        <color indexed="9"/>
        <rFont val="Arial"/>
        <family val="0"/>
      </rPr>
      <t>O, it'll flow 250.1 CFM at 28" H</t>
    </r>
    <r>
      <rPr>
        <sz val="8"/>
        <color indexed="9"/>
        <rFont val="Arial"/>
        <family val="2"/>
      </rPr>
      <t>2</t>
    </r>
    <r>
      <rPr>
        <sz val="12"/>
        <color indexed="9"/>
        <rFont val="Arial"/>
        <family val="0"/>
      </rPr>
      <t>O</t>
    </r>
  </si>
  <si>
    <r>
      <t>CFM 28 (H</t>
    </r>
    <r>
      <rPr>
        <sz val="8"/>
        <color indexed="9"/>
        <rFont val="Arial"/>
        <family val="2"/>
      </rPr>
      <t>2</t>
    </r>
    <r>
      <rPr>
        <sz val="12"/>
        <color indexed="9"/>
        <rFont val="Arial"/>
        <family val="0"/>
      </rPr>
      <t>O) = CFM x √(28" / n (H</t>
    </r>
    <r>
      <rPr>
        <sz val="8"/>
        <color indexed="9"/>
        <rFont val="Arial"/>
        <family val="2"/>
      </rPr>
      <t>2</t>
    </r>
    <r>
      <rPr>
        <sz val="12"/>
        <color indexed="9"/>
        <rFont val="Arial"/>
        <family val="0"/>
      </rPr>
      <t>O))</t>
    </r>
  </si>
  <si>
    <r>
      <t>Usually, flow bench values are given for a pressure drop of 28 in H</t>
    </r>
    <r>
      <rPr>
        <sz val="8"/>
        <color indexed="9"/>
        <rFont val="Arial"/>
        <family val="2"/>
      </rPr>
      <t>2</t>
    </r>
    <r>
      <rPr>
        <sz val="12"/>
        <color indexed="9"/>
        <rFont val="Arial"/>
        <family val="0"/>
      </rPr>
      <t>O. To convert from a different pressure drop, see below.</t>
    </r>
  </si>
  <si>
    <t>M1 = Rated mass flow rate of injector at existing fuel pressure P1 in lbs/hour</t>
  </si>
  <si>
    <t>M2 = New mass flow rate of injector at new fuel pressure setting P2 in lbs/hour</t>
  </si>
  <si>
    <r>
      <t>P2 = (M2/M1)</t>
    </r>
    <r>
      <rPr>
        <b/>
        <sz val="12"/>
        <color indexed="9"/>
        <rFont val="Arial"/>
        <family val="2"/>
      </rPr>
      <t>²</t>
    </r>
    <r>
      <rPr>
        <b/>
        <sz val="12"/>
        <color indexed="9"/>
        <rFont val="Arial"/>
        <family val="0"/>
      </rPr>
      <t xml:space="preserve"> x P1</t>
    </r>
  </si>
  <si>
    <r>
      <t>Formula for Compression Ratio</t>
    </r>
    <r>
      <rPr>
        <u val="single"/>
        <sz val="12"/>
        <color indexed="53"/>
        <rFont val="Arial"/>
        <family val="2"/>
      </rPr>
      <t xml:space="preserve"> </t>
    </r>
  </si>
  <si>
    <t>Conversion Formulas</t>
  </si>
  <si>
    <r>
      <t>Low Impedance Injectors</t>
    </r>
    <r>
      <rPr>
        <sz val="12"/>
        <color indexed="9"/>
        <rFont val="Arial"/>
        <family val="2"/>
      </rPr>
      <t xml:space="preserve"> -- Typically between 1.2-4.0 ohms. Used with ECM circuits designed for "Peak and Hold". Current is normally 2-4A Peak with 0.5-1A hold. Peak current is generated to overcome the inertia of the closed pintle and once the pintle open</t>
    </r>
  </si>
  <si>
    <t>Welcome to the Wester's Garage Formula Workbook</t>
  </si>
  <si>
    <t>At the bottom, there are Three tabs, one for each Worksheet.</t>
  </si>
  <si>
    <t>Introduction</t>
  </si>
  <si>
    <t>Description</t>
  </si>
  <si>
    <t>Name</t>
  </si>
  <si>
    <t>Wester's Formula Intro</t>
  </si>
  <si>
    <t>Finding Formulas</t>
  </si>
  <si>
    <t>Formulas for finding a specific value</t>
  </si>
  <si>
    <t>Formulas for converting from one unit to another</t>
  </si>
  <si>
    <t>Convert CC/Min to HP/Cylinder</t>
  </si>
  <si>
    <t>CC/Min = HP/Cylinder x 0.1902044</t>
  </si>
  <si>
    <r>
      <t>Horsepower = (0.00426 x MPH)</t>
    </r>
    <r>
      <rPr>
        <vertAlign val="superscript"/>
        <sz val="12"/>
        <color indexed="9"/>
        <rFont val="Arial"/>
        <family val="2"/>
      </rPr>
      <t>3</t>
    </r>
    <r>
      <rPr>
        <sz val="12"/>
        <color indexed="9"/>
        <rFont val="Arial"/>
        <family val="0"/>
      </rPr>
      <t xml:space="preserve"> x Vehicle weight</t>
    </r>
  </si>
  <si>
    <r>
      <t>M1/M2 = (</t>
    </r>
    <r>
      <rPr>
        <b/>
        <sz val="12"/>
        <color indexed="9"/>
        <rFont val="Arial"/>
        <family val="2"/>
      </rPr>
      <t>√</t>
    </r>
    <r>
      <rPr>
        <b/>
        <sz val="12"/>
        <color indexed="9"/>
        <rFont val="Arial"/>
        <family val="0"/>
      </rPr>
      <t>P1) / (√P2)</t>
    </r>
  </si>
  <si>
    <t>HP/Cylinder</t>
  </si>
  <si>
    <t>Convert lbs/hr of Gasoline to HP/Cylinder</t>
  </si>
  <si>
    <t>HP/Cyl</t>
  </si>
  <si>
    <t>Convert CC/Minute to Gallons/Hour</t>
  </si>
  <si>
    <t>Example: 150 CC/Min = 28.5 HP/Cylinder or 228 HP on an 8 cylinder engine</t>
  </si>
  <si>
    <t>Example: 150 CC/Min x 0.0158503 = 2.378 Gal/Hr</t>
  </si>
  <si>
    <t>Gal/Hr = CC/Min x 0.0158503</t>
  </si>
  <si>
    <t>Gal/Hr</t>
  </si>
  <si>
    <t>Example: 2.378 gal/hr x 6 = 14.26 lbs/hr</t>
  </si>
  <si>
    <t>U.S. Gal/hr</t>
  </si>
  <si>
    <t>HP = LBS/HR x 2</t>
  </si>
  <si>
    <t>Convert U.S. Gallons/Hour to LBS/HR</t>
  </si>
  <si>
    <t>LBS/HR = U.S. Gallons/Hour x 6</t>
  </si>
  <si>
    <t>Hope you enjoy and please provide feedback, if desired, to westers.webmaster@gmail.com</t>
  </si>
  <si>
    <t>First Tab</t>
  </si>
  <si>
    <t>Second Tab</t>
  </si>
  <si>
    <t>Third Tab</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</si>
</sst>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60">
    <font>
      <sz val="10"/>
      <name val="Arial"/>
      <family val="0"/>
    </font>
    <font>
      <sz val="12"/>
      <name val="Arial"/>
      <family val="0"/>
    </font>
    <font>
      <b/>
      <u val="single"/>
      <sz val="12"/>
      <name val="Arial"/>
      <family val="0"/>
    </font>
    <font>
      <sz val="8"/>
      <name val="Arial"/>
      <family val="0"/>
    </font>
    <font>
      <b/>
      <sz val="12"/>
      <name val="Arial"/>
      <family val="0"/>
    </font>
    <font>
      <sz val="12"/>
      <color indexed="9"/>
      <name val="Arial"/>
      <family val="2"/>
    </font>
    <font>
      <b/>
      <sz val="12"/>
      <color indexed="9"/>
      <name val="Arial"/>
      <family val="2"/>
    </font>
    <font>
      <b/>
      <sz val="12"/>
      <color indexed="50"/>
      <name val="Arial"/>
      <family val="2"/>
    </font>
    <font>
      <b/>
      <sz val="12"/>
      <color indexed="40"/>
      <name val="Arial"/>
      <family val="2"/>
    </font>
    <font>
      <sz val="12"/>
      <color indexed="10"/>
      <name val="Arial"/>
      <family val="2"/>
    </font>
    <font>
      <b/>
      <u val="single"/>
      <sz val="12"/>
      <color indexed="9"/>
      <name val="Arial"/>
      <family val="0"/>
    </font>
    <font>
      <b/>
      <i/>
      <sz val="12"/>
      <color indexed="9"/>
      <name val="Arial"/>
      <family val="2"/>
    </font>
    <font>
      <b/>
      <sz val="22"/>
      <color indexed="9"/>
      <name val="Arial"/>
      <family val="2"/>
    </font>
    <font>
      <b/>
      <sz val="22"/>
      <name val="Arial"/>
      <family val="2"/>
    </font>
    <font>
      <sz val="8"/>
      <color indexed="9"/>
      <name val="Arial"/>
      <family val="2"/>
    </font>
    <font>
      <b/>
      <u val="single"/>
      <sz val="12"/>
      <color indexed="53"/>
      <name val="Arial"/>
      <family val="2"/>
    </font>
    <font>
      <u val="single"/>
      <sz val="12"/>
      <color indexed="53"/>
      <name val="Arial"/>
      <family val="2"/>
    </font>
    <font>
      <b/>
      <sz val="12"/>
      <color indexed="53"/>
      <name val="Arial"/>
      <family val="0"/>
    </font>
    <font>
      <sz val="12"/>
      <color indexed="9"/>
      <name val="Verdana"/>
      <family val="2"/>
    </font>
    <font>
      <b/>
      <sz val="12"/>
      <color indexed="9"/>
      <name val="Verdana"/>
      <family val="2"/>
    </font>
    <font>
      <b/>
      <sz val="16"/>
      <color indexed="9"/>
      <name val="Arial"/>
      <family val="2"/>
    </font>
    <font>
      <vertAlign val="superscript"/>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50"/>
      <name val="Arial"/>
      <family val="2"/>
    </font>
    <font>
      <sz val="12"/>
      <color indexed="40"/>
      <name val="Arial"/>
      <family val="2"/>
    </font>
    <font>
      <sz val="12"/>
      <color indexed="13"/>
      <name val="Arial"/>
      <family val="2"/>
    </font>
    <font>
      <sz val="16"/>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8"/>
        <bgColor indexed="64"/>
      </patternFill>
    </fill>
    <fill>
      <patternFill patternType="solid">
        <fgColor indexed="4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medium">
        <color indexed="9"/>
      </left>
      <right style="medium">
        <color indexed="9"/>
      </right>
      <top>
        <color indexed="63"/>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medium">
        <color indexed="9"/>
      </top>
      <bottom style="medium">
        <color indexed="9"/>
      </bottom>
    </border>
    <border>
      <left style="medium">
        <color indexed="9"/>
      </left>
      <right>
        <color indexed="63"/>
      </right>
      <top style="medium">
        <color indexed="9"/>
      </top>
      <bottom style="medium">
        <color indexed="9"/>
      </bottom>
    </border>
    <border>
      <left>
        <color indexed="63"/>
      </left>
      <right style="medium">
        <color indexed="9"/>
      </right>
      <top style="medium">
        <color indexed="9"/>
      </top>
      <bottom style="medium">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9">
    <xf numFmtId="0" fontId="0" fillId="0" borderId="0" xfId="0" applyAlignment="1">
      <alignment/>
    </xf>
    <xf numFmtId="0" fontId="1" fillId="33" borderId="0" xfId="0" applyFont="1" applyFill="1" applyBorder="1" applyAlignment="1">
      <alignment horizontal="right" vertical="top"/>
    </xf>
    <xf numFmtId="0" fontId="5" fillId="34" borderId="0" xfId="0" applyFont="1" applyFill="1" applyAlignment="1">
      <alignment vertical="top"/>
    </xf>
    <xf numFmtId="0" fontId="5" fillId="34" borderId="0" xfId="0" applyFont="1" applyFill="1" applyBorder="1" applyAlignment="1">
      <alignment vertical="top"/>
    </xf>
    <xf numFmtId="0" fontId="5" fillId="34" borderId="0" xfId="0" applyFont="1" applyFill="1" applyBorder="1" applyAlignment="1">
      <alignment horizontal="left" vertical="top"/>
    </xf>
    <xf numFmtId="0" fontId="5" fillId="34" borderId="0" xfId="0" applyFont="1" applyFill="1" applyBorder="1" applyAlignment="1">
      <alignment horizontal="center" vertical="top" wrapText="1"/>
    </xf>
    <xf numFmtId="0" fontId="5" fillId="34" borderId="10" xfId="0" applyFont="1" applyFill="1" applyBorder="1" applyAlignment="1">
      <alignment vertical="top"/>
    </xf>
    <xf numFmtId="0" fontId="5" fillId="34" borderId="11" xfId="0" applyFont="1" applyFill="1" applyBorder="1" applyAlignment="1">
      <alignment vertical="top"/>
    </xf>
    <xf numFmtId="0" fontId="5" fillId="34" borderId="12" xfId="0" applyFont="1" applyFill="1" applyBorder="1" applyAlignment="1">
      <alignment vertical="top"/>
    </xf>
    <xf numFmtId="0" fontId="5" fillId="34" borderId="13" xfId="0" applyFont="1" applyFill="1" applyBorder="1" applyAlignment="1">
      <alignment vertical="top"/>
    </xf>
    <xf numFmtId="0" fontId="5" fillId="34" borderId="14" xfId="0" applyFont="1" applyFill="1" applyBorder="1" applyAlignment="1">
      <alignment vertical="top"/>
    </xf>
    <xf numFmtId="0" fontId="5" fillId="34" borderId="10" xfId="0" applyFont="1" applyFill="1" applyBorder="1" applyAlignment="1">
      <alignment horizontal="left" vertical="top"/>
    </xf>
    <xf numFmtId="0" fontId="5" fillId="34" borderId="11" xfId="0" applyFont="1" applyFill="1" applyBorder="1" applyAlignment="1">
      <alignment horizontal="left" vertical="top"/>
    </xf>
    <xf numFmtId="0" fontId="5" fillId="34" borderId="11" xfId="0" applyFont="1" applyFill="1" applyBorder="1" applyAlignment="1">
      <alignment horizontal="center" vertical="top" wrapText="1"/>
    </xf>
    <xf numFmtId="0" fontId="6" fillId="34" borderId="10" xfId="0" applyFont="1" applyFill="1" applyBorder="1" applyAlignment="1">
      <alignment vertical="top" wrapText="1"/>
    </xf>
    <xf numFmtId="0" fontId="6" fillId="34" borderId="0" xfId="0" applyFont="1" applyFill="1" applyBorder="1" applyAlignment="1">
      <alignment vertical="top" wrapText="1"/>
    </xf>
    <xf numFmtId="0" fontId="6" fillId="34" borderId="11" xfId="0" applyFont="1" applyFill="1" applyBorder="1" applyAlignment="1">
      <alignment vertical="top" wrapText="1"/>
    </xf>
    <xf numFmtId="0" fontId="1" fillId="33" borderId="13" xfId="0" applyFont="1" applyFill="1" applyBorder="1" applyAlignment="1">
      <alignment horizontal="right" vertical="top"/>
    </xf>
    <xf numFmtId="0" fontId="5" fillId="34" borderId="0" xfId="0" applyFont="1" applyFill="1" applyBorder="1" applyAlignment="1">
      <alignment horizontal="right" vertical="top"/>
    </xf>
    <xf numFmtId="0" fontId="5" fillId="34" borderId="13" xfId="0" applyFont="1" applyFill="1" applyBorder="1" applyAlignment="1">
      <alignment horizontal="right" vertical="top"/>
    </xf>
    <xf numFmtId="0" fontId="5" fillId="34" borderId="0" xfId="0" applyFont="1" applyFill="1" applyBorder="1" applyAlignment="1">
      <alignment horizontal="right" vertical="top"/>
    </xf>
    <xf numFmtId="0" fontId="5" fillId="34" borderId="15" xfId="0" applyFont="1" applyFill="1" applyBorder="1" applyAlignment="1">
      <alignment vertical="top"/>
    </xf>
    <xf numFmtId="0" fontId="5" fillId="34" borderId="16" xfId="0" applyFont="1" applyFill="1" applyBorder="1" applyAlignment="1">
      <alignment vertical="top"/>
    </xf>
    <xf numFmtId="0" fontId="5" fillId="34" borderId="17" xfId="0" applyFont="1" applyFill="1" applyBorder="1" applyAlignment="1">
      <alignment vertical="top"/>
    </xf>
    <xf numFmtId="0" fontId="6" fillId="34" borderId="13" xfId="0" applyFont="1" applyFill="1" applyBorder="1" applyAlignment="1">
      <alignment vertical="top" wrapText="1"/>
    </xf>
    <xf numFmtId="0" fontId="10" fillId="34" borderId="18" xfId="0" applyFont="1" applyFill="1" applyBorder="1" applyAlignment="1">
      <alignment horizontal="center" vertical="top"/>
    </xf>
    <xf numFmtId="0" fontId="5" fillId="34" borderId="18" xfId="0" applyFont="1" applyFill="1" applyBorder="1" applyAlignment="1">
      <alignment horizontal="center" vertical="top" wrapText="1"/>
    </xf>
    <xf numFmtId="0" fontId="5" fillId="34" borderId="19" xfId="0" applyFont="1" applyFill="1" applyBorder="1" applyAlignment="1">
      <alignment horizontal="center" vertical="top" wrapText="1"/>
    </xf>
    <xf numFmtId="0" fontId="1" fillId="35" borderId="0" xfId="0" applyFont="1" applyFill="1" applyBorder="1" applyAlignment="1" applyProtection="1">
      <alignment horizontal="right" vertical="top"/>
      <protection locked="0"/>
    </xf>
    <xf numFmtId="0" fontId="1" fillId="35" borderId="13" xfId="0" applyFont="1" applyFill="1" applyBorder="1" applyAlignment="1" applyProtection="1">
      <alignment horizontal="right" vertical="top"/>
      <protection locked="0"/>
    </xf>
    <xf numFmtId="0" fontId="1" fillId="35" borderId="0" xfId="0" applyFont="1" applyFill="1" applyBorder="1" applyAlignment="1" applyProtection="1">
      <alignment horizontal="right" vertical="top" wrapText="1"/>
      <protection locked="0"/>
    </xf>
    <xf numFmtId="0" fontId="5" fillId="34" borderId="11" xfId="0" applyFont="1" applyFill="1" applyBorder="1" applyAlignment="1">
      <alignment vertical="top"/>
    </xf>
    <xf numFmtId="0" fontId="1" fillId="35" borderId="13" xfId="0" applyFont="1" applyFill="1" applyBorder="1" applyAlignment="1" applyProtection="1">
      <alignment vertical="top"/>
      <protection locked="0"/>
    </xf>
    <xf numFmtId="0" fontId="1" fillId="33" borderId="13" xfId="0" applyFont="1" applyFill="1" applyBorder="1" applyAlignment="1">
      <alignment vertical="top"/>
    </xf>
    <xf numFmtId="0" fontId="5" fillId="34" borderId="0" xfId="0" applyFont="1" applyFill="1" applyBorder="1" applyAlignment="1">
      <alignment horizontal="center" vertical="top"/>
    </xf>
    <xf numFmtId="0" fontId="5" fillId="35" borderId="13" xfId="0" applyFont="1" applyFill="1" applyBorder="1" applyAlignment="1" applyProtection="1">
      <alignment vertical="top"/>
      <protection locked="0"/>
    </xf>
    <xf numFmtId="0" fontId="6" fillId="34" borderId="10" xfId="0" applyFont="1" applyFill="1" applyBorder="1" applyAlignment="1">
      <alignment vertical="top" wrapText="1"/>
    </xf>
    <xf numFmtId="0" fontId="6" fillId="34" borderId="0" xfId="0" applyFont="1" applyFill="1" applyAlignment="1">
      <alignment vertical="top" wrapText="1"/>
    </xf>
    <xf numFmtId="0" fontId="18" fillId="34" borderId="0" xfId="0" applyFont="1" applyFill="1" applyAlignment="1">
      <alignment horizontal="left" wrapText="1"/>
    </xf>
    <xf numFmtId="0" fontId="5" fillId="34" borderId="0" xfId="0" applyFont="1" applyFill="1" applyAlignment="1">
      <alignment horizontal="left" vertical="top" wrapText="1"/>
    </xf>
    <xf numFmtId="0" fontId="18" fillId="34" borderId="0" xfId="0" applyFont="1" applyFill="1" applyAlignment="1">
      <alignment horizontal="left" vertical="top" wrapText="1"/>
    </xf>
    <xf numFmtId="0" fontId="19" fillId="34" borderId="0" xfId="0" applyFont="1" applyFill="1" applyAlignment="1">
      <alignment horizontal="left" vertical="top" wrapText="1"/>
    </xf>
    <xf numFmtId="0" fontId="1" fillId="33" borderId="0" xfId="0" applyFont="1" applyFill="1" applyBorder="1" applyAlignment="1">
      <alignment vertical="top"/>
    </xf>
    <xf numFmtId="0" fontId="1" fillId="34" borderId="0" xfId="0" applyFont="1" applyFill="1" applyBorder="1" applyAlignment="1">
      <alignment horizontal="center" vertical="top"/>
    </xf>
    <xf numFmtId="0" fontId="5" fillId="34" borderId="20" xfId="0" applyFont="1" applyFill="1" applyBorder="1" applyAlignment="1">
      <alignment vertical="top"/>
    </xf>
    <xf numFmtId="0" fontId="10" fillId="34" borderId="21" xfId="0" applyFont="1" applyFill="1" applyBorder="1" applyAlignment="1">
      <alignment horizontal="center" vertical="top"/>
    </xf>
    <xf numFmtId="0" fontId="2" fillId="0" borderId="22" xfId="0" applyFont="1" applyBorder="1" applyAlignment="1">
      <alignment horizontal="center" vertical="top"/>
    </xf>
    <xf numFmtId="0" fontId="5" fillId="34" borderId="21" xfId="0" applyFont="1" applyFill="1" applyBorder="1" applyAlignment="1">
      <alignment horizontal="center" vertical="top" wrapText="1"/>
    </xf>
    <xf numFmtId="0" fontId="1" fillId="0" borderId="22" xfId="0" applyFont="1" applyBorder="1" applyAlignment="1">
      <alignment horizontal="center" vertical="top" wrapText="1"/>
    </xf>
    <xf numFmtId="0" fontId="5" fillId="34" borderId="10" xfId="0" applyFont="1" applyFill="1" applyBorder="1" applyAlignment="1">
      <alignment horizontal="center" vertical="top" wrapText="1"/>
    </xf>
    <xf numFmtId="0" fontId="1" fillId="0" borderId="0"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vertical="top" wrapText="1"/>
    </xf>
    <xf numFmtId="0" fontId="5" fillId="34" borderId="10" xfId="0" applyFont="1" applyFill="1" applyBorder="1" applyAlignment="1" quotePrefix="1">
      <alignment horizontal="left" vertical="top" wrapText="1"/>
    </xf>
    <xf numFmtId="0" fontId="1" fillId="0" borderId="0" xfId="0" applyFont="1" applyBorder="1" applyAlignment="1" quotePrefix="1">
      <alignment horizontal="left" vertical="top" wrapText="1"/>
    </xf>
    <xf numFmtId="0" fontId="1" fillId="0" borderId="11" xfId="0" applyFont="1" applyBorder="1" applyAlignment="1" quotePrefix="1">
      <alignment horizontal="left" vertical="top" wrapText="1"/>
    </xf>
    <xf numFmtId="0" fontId="5" fillId="34" borderId="1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11" xfId="0" applyFont="1" applyBorder="1" applyAlignment="1">
      <alignment horizontal="left" vertical="top" wrapText="1"/>
    </xf>
    <xf numFmtId="0" fontId="1" fillId="0" borderId="10"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5" fillId="34" borderId="23" xfId="0" applyFont="1" applyFill="1" applyBorder="1" applyAlignment="1">
      <alignment horizontal="center" vertical="top" wrapText="1"/>
    </xf>
    <xf numFmtId="0" fontId="1" fillId="0" borderId="23" xfId="0" applyFont="1" applyBorder="1" applyAlignment="1">
      <alignment horizontal="center" vertical="top" wrapText="1"/>
    </xf>
    <xf numFmtId="0" fontId="5" fillId="34" borderId="10" xfId="0" applyFont="1" applyFill="1" applyBorder="1" applyAlignment="1">
      <alignment horizontal="center" vertical="top"/>
    </xf>
    <xf numFmtId="0" fontId="1" fillId="0" borderId="0" xfId="0" applyFont="1" applyBorder="1" applyAlignment="1">
      <alignment horizontal="center" vertical="top"/>
    </xf>
    <xf numFmtId="0" fontId="1" fillId="0" borderId="11" xfId="0" applyFont="1" applyBorder="1" applyAlignment="1">
      <alignment horizontal="center" vertical="top"/>
    </xf>
    <xf numFmtId="0" fontId="9" fillId="34" borderId="10" xfId="0" applyFont="1" applyFill="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15" fillId="34" borderId="15" xfId="0" applyFont="1" applyFill="1" applyBorder="1" applyAlignment="1">
      <alignment horizontal="center" vertical="top"/>
    </xf>
    <xf numFmtId="0" fontId="15" fillId="0" borderId="16" xfId="0" applyFont="1" applyBorder="1" applyAlignment="1">
      <alignment horizontal="center" vertical="top"/>
    </xf>
    <xf numFmtId="0" fontId="15" fillId="0" borderId="17" xfId="0" applyFont="1" applyBorder="1" applyAlignment="1">
      <alignment horizontal="center" vertical="top"/>
    </xf>
    <xf numFmtId="0" fontId="5" fillId="34" borderId="23" xfId="0" applyFont="1" applyFill="1" applyBorder="1" applyAlignment="1">
      <alignment horizontal="center" vertical="top"/>
    </xf>
    <xf numFmtId="0" fontId="1" fillId="0" borderId="23" xfId="0" applyFont="1" applyBorder="1" applyAlignment="1">
      <alignment horizontal="center" vertical="top"/>
    </xf>
    <xf numFmtId="0" fontId="15" fillId="34" borderId="15" xfId="0" applyFont="1" applyFill="1" applyBorder="1" applyAlignment="1">
      <alignment horizontal="center" vertical="top"/>
    </xf>
    <xf numFmtId="0" fontId="15" fillId="0" borderId="16" xfId="0" applyFont="1" applyBorder="1" applyAlignment="1">
      <alignment horizontal="center" vertical="top"/>
    </xf>
    <xf numFmtId="0" fontId="15" fillId="0" borderId="17" xfId="0" applyFont="1" applyBorder="1" applyAlignment="1">
      <alignment horizontal="center" vertical="top"/>
    </xf>
    <xf numFmtId="0" fontId="17" fillId="34" borderId="15" xfId="0" applyFont="1" applyFill="1" applyBorder="1" applyAlignment="1">
      <alignment horizontal="center" vertical="top"/>
    </xf>
    <xf numFmtId="0" fontId="17" fillId="0" borderId="16" xfId="0" applyFont="1" applyBorder="1" applyAlignment="1">
      <alignment horizontal="center" vertical="top"/>
    </xf>
    <xf numFmtId="0" fontId="17" fillId="0" borderId="17" xfId="0" applyFont="1" applyBorder="1" applyAlignment="1">
      <alignment horizontal="center" vertical="top"/>
    </xf>
    <xf numFmtId="0" fontId="6" fillId="34" borderId="10" xfId="0" applyFont="1" applyFill="1" applyBorder="1" applyAlignment="1">
      <alignment horizontal="left" vertical="top" wrapText="1"/>
    </xf>
    <xf numFmtId="0" fontId="6" fillId="34" borderId="0" xfId="0" applyFont="1" applyFill="1" applyBorder="1" applyAlignment="1">
      <alignment horizontal="left" vertical="top" wrapText="1"/>
    </xf>
    <xf numFmtId="0" fontId="6" fillId="34" borderId="11" xfId="0" applyFont="1" applyFill="1" applyBorder="1" applyAlignment="1">
      <alignment horizontal="left" vertical="top" wrapText="1"/>
    </xf>
    <xf numFmtId="0" fontId="6" fillId="34" borderId="12" xfId="0" applyFont="1" applyFill="1" applyBorder="1" applyAlignment="1">
      <alignment horizontal="left" vertical="top" wrapText="1"/>
    </xf>
    <xf numFmtId="0" fontId="6" fillId="34" borderId="13" xfId="0" applyFont="1" applyFill="1" applyBorder="1" applyAlignment="1">
      <alignment horizontal="left" vertical="top" wrapText="1"/>
    </xf>
    <xf numFmtId="0" fontId="6" fillId="34" borderId="14" xfId="0" applyFont="1" applyFill="1" applyBorder="1" applyAlignment="1">
      <alignment horizontal="left" vertical="top" wrapText="1"/>
    </xf>
    <xf numFmtId="0" fontId="5" fillId="34" borderId="10" xfId="0" applyFont="1" applyFill="1" applyBorder="1" applyAlignment="1">
      <alignment horizontal="left" vertical="top"/>
    </xf>
    <xf numFmtId="0" fontId="1" fillId="0" borderId="0" xfId="0" applyFont="1" applyBorder="1" applyAlignment="1">
      <alignment horizontal="left" vertical="top"/>
    </xf>
    <xf numFmtId="0" fontId="1" fillId="0" borderId="11" xfId="0" applyFont="1" applyBorder="1" applyAlignment="1">
      <alignment horizontal="left" vertical="top"/>
    </xf>
    <xf numFmtId="0" fontId="6" fillId="34" borderId="10" xfId="0" applyFont="1" applyFill="1" applyBorder="1" applyAlignment="1">
      <alignment horizontal="center" vertical="top"/>
    </xf>
    <xf numFmtId="0" fontId="4" fillId="0" borderId="0" xfId="0" applyFont="1" applyBorder="1" applyAlignment="1">
      <alignment horizontal="center" vertical="top"/>
    </xf>
    <xf numFmtId="0" fontId="4" fillId="0" borderId="11" xfId="0" applyFont="1" applyBorder="1" applyAlignment="1">
      <alignment horizontal="center" vertical="top"/>
    </xf>
    <xf numFmtId="0" fontId="5" fillId="34" borderId="13" xfId="0" applyFont="1" applyFill="1" applyBorder="1" applyAlignment="1">
      <alignment horizontal="center" vertical="top"/>
    </xf>
    <xf numFmtId="0" fontId="1" fillId="0" borderId="13" xfId="0" applyFont="1" applyBorder="1" applyAlignment="1">
      <alignment horizontal="center" vertical="top"/>
    </xf>
    <xf numFmtId="0" fontId="5" fillId="34" borderId="0" xfId="0" applyFont="1" applyFill="1" applyBorder="1" applyAlignment="1">
      <alignment horizontal="center" vertical="top"/>
    </xf>
    <xf numFmtId="0" fontId="20" fillId="34" borderId="24" xfId="0" applyFont="1" applyFill="1" applyBorder="1" applyAlignment="1">
      <alignment horizontal="center" vertical="top"/>
    </xf>
    <xf numFmtId="0" fontId="20" fillId="34" borderId="23" xfId="0" applyFont="1" applyFill="1" applyBorder="1" applyAlignment="1">
      <alignment horizontal="center" vertical="top"/>
    </xf>
    <xf numFmtId="0" fontId="20" fillId="34" borderId="25" xfId="0" applyFont="1" applyFill="1" applyBorder="1" applyAlignment="1">
      <alignment horizontal="center" vertical="top"/>
    </xf>
    <xf numFmtId="0" fontId="5" fillId="34" borderId="12" xfId="0" applyFont="1" applyFill="1" applyBorder="1" applyAlignment="1">
      <alignment horizontal="left" vertical="top"/>
    </xf>
    <xf numFmtId="0" fontId="1" fillId="0" borderId="13" xfId="0" applyFont="1" applyBorder="1" applyAlignment="1">
      <alignment horizontal="left" vertical="top"/>
    </xf>
    <xf numFmtId="0" fontId="1" fillId="0" borderId="14" xfId="0" applyFont="1" applyBorder="1" applyAlignment="1">
      <alignment horizontal="left" vertical="top"/>
    </xf>
    <xf numFmtId="0" fontId="12" fillId="34" borderId="0" xfId="0" applyFont="1" applyFill="1" applyBorder="1" applyAlignment="1">
      <alignment horizontal="center" vertical="top"/>
    </xf>
    <xf numFmtId="0" fontId="13" fillId="0" borderId="0" xfId="0" applyFont="1" applyBorder="1" applyAlignment="1">
      <alignment horizontal="center" vertical="top"/>
    </xf>
    <xf numFmtId="0" fontId="15" fillId="34" borderId="16" xfId="0" applyFont="1" applyFill="1" applyBorder="1" applyAlignment="1">
      <alignment horizontal="center" vertical="top"/>
    </xf>
    <xf numFmtId="0" fontId="15" fillId="34" borderId="17" xfId="0" applyFont="1" applyFill="1" applyBorder="1" applyAlignment="1">
      <alignment horizontal="center" vertical="top"/>
    </xf>
    <xf numFmtId="0" fontId="5" fillId="34" borderId="11" xfId="0" applyFont="1" applyFill="1" applyBorder="1" applyAlignment="1">
      <alignment horizontal="center" vertical="top"/>
    </xf>
    <xf numFmtId="0" fontId="5" fillId="34" borderId="10" xfId="0" applyFont="1" applyFill="1" applyBorder="1" applyAlignment="1">
      <alignment horizontal="left" vertical="top"/>
    </xf>
    <xf numFmtId="0" fontId="1" fillId="0" borderId="0" xfId="0" applyFont="1" applyBorder="1" applyAlignment="1">
      <alignment horizontal="left" vertical="top"/>
    </xf>
    <xf numFmtId="0" fontId="1" fillId="0" borderId="11" xfId="0" applyFont="1" applyBorder="1" applyAlignment="1">
      <alignment horizontal="left" vertical="top"/>
    </xf>
    <xf numFmtId="0" fontId="5" fillId="34" borderId="0" xfId="0" applyFont="1" applyFill="1" applyBorder="1" applyAlignment="1">
      <alignment horizontal="left" vertical="top" wrapText="1"/>
    </xf>
    <xf numFmtId="0" fontId="5" fillId="34" borderId="11" xfId="0" applyFont="1" applyFill="1" applyBorder="1" applyAlignment="1">
      <alignment horizontal="left" vertical="top" wrapText="1"/>
    </xf>
    <xf numFmtId="0" fontId="5" fillId="34" borderId="0" xfId="0" applyFont="1" applyFill="1" applyAlignment="1">
      <alignment/>
    </xf>
    <xf numFmtId="0" fontId="5" fillId="34" borderId="0" xfId="0" applyFont="1" applyFill="1" applyAlignment="1">
      <alignment horizontal="left"/>
    </xf>
    <xf numFmtId="0" fontId="5" fillId="34" borderId="0" xfId="0" applyFont="1" applyFill="1" applyAlignment="1">
      <alignment/>
    </xf>
    <xf numFmtId="0" fontId="5" fillId="34" borderId="0" xfId="0" applyFont="1" applyFill="1" applyAlignment="1">
      <alignment horizontal="left"/>
    </xf>
    <xf numFmtId="0" fontId="5" fillId="34" borderId="13" xfId="0" applyFont="1" applyFill="1" applyBorder="1" applyAlignment="1">
      <alignment horizontal="left"/>
    </xf>
    <xf numFmtId="0" fontId="5" fillId="34" borderId="13" xfId="0" applyFont="1" applyFill="1" applyBorder="1" applyAlignment="1">
      <alignment horizontal="center"/>
    </xf>
    <xf numFmtId="0" fontId="5" fillId="34" borderId="23" xfId="0" applyFont="1" applyFill="1" applyBorder="1" applyAlignment="1">
      <alignment horizontal="left"/>
    </xf>
    <xf numFmtId="0" fontId="39" fillId="34" borderId="23" xfId="0" applyFont="1" applyFill="1" applyBorder="1" applyAlignment="1">
      <alignment horizontal="left"/>
    </xf>
    <xf numFmtId="0" fontId="40" fillId="34" borderId="23" xfId="0" applyFont="1" applyFill="1" applyBorder="1" applyAlignment="1">
      <alignment horizontal="left"/>
    </xf>
    <xf numFmtId="0" fontId="41" fillId="34" borderId="23" xfId="0" applyFont="1" applyFill="1" applyBorder="1" applyAlignment="1">
      <alignment horizontal="left"/>
    </xf>
    <xf numFmtId="0" fontId="5" fillId="34" borderId="0" xfId="0" applyFont="1" applyFill="1" applyBorder="1" applyAlignment="1">
      <alignment horizontal="left"/>
    </xf>
    <xf numFmtId="0" fontId="5" fillId="34" borderId="0" xfId="0" applyFont="1" applyFill="1" applyBorder="1" applyAlignment="1">
      <alignment vertical="top"/>
    </xf>
    <xf numFmtId="0" fontId="42" fillId="34" borderId="0"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171</xdr:row>
      <xdr:rowOff>38100</xdr:rowOff>
    </xdr:from>
    <xdr:to>
      <xdr:col>5</xdr:col>
      <xdr:colOff>333375</xdr:colOff>
      <xdr:row>182</xdr:row>
      <xdr:rowOff>133350</xdr:rowOff>
    </xdr:to>
    <xdr:pic>
      <xdr:nvPicPr>
        <xdr:cNvPr id="1" name="Picture 1" descr="O2graph"/>
        <xdr:cNvPicPr preferRelativeResize="1">
          <a:picLocks noChangeAspect="1"/>
        </xdr:cNvPicPr>
      </xdr:nvPicPr>
      <xdr:blipFill>
        <a:blip r:embed="rId1"/>
        <a:stretch>
          <a:fillRect/>
        </a:stretch>
      </xdr:blipFill>
      <xdr:spPr>
        <a:xfrm>
          <a:off x="238125" y="31127700"/>
          <a:ext cx="3362325" cy="2200275"/>
        </a:xfrm>
        <a:prstGeom prst="rect">
          <a:avLst/>
        </a:prstGeom>
        <a:noFill/>
        <a:ln w="9525" cmpd="sng">
          <a:noFill/>
        </a:ln>
      </xdr:spPr>
    </xdr:pic>
    <xdr:clientData/>
  </xdr:twoCellAnchor>
  <xdr:twoCellAnchor editAs="oneCell">
    <xdr:from>
      <xdr:col>4</xdr:col>
      <xdr:colOff>581025</xdr:colOff>
      <xdr:row>171</xdr:row>
      <xdr:rowOff>38100</xdr:rowOff>
    </xdr:from>
    <xdr:to>
      <xdr:col>8</xdr:col>
      <xdr:colOff>809625</xdr:colOff>
      <xdr:row>185</xdr:row>
      <xdr:rowOff>38100</xdr:rowOff>
    </xdr:to>
    <xdr:pic>
      <xdr:nvPicPr>
        <xdr:cNvPr id="2" name="Picture 2" descr="techni1"/>
        <xdr:cNvPicPr preferRelativeResize="1">
          <a:picLocks noChangeAspect="1"/>
        </xdr:cNvPicPr>
      </xdr:nvPicPr>
      <xdr:blipFill>
        <a:blip r:embed="rId2"/>
        <a:stretch>
          <a:fillRect/>
        </a:stretch>
      </xdr:blipFill>
      <xdr:spPr>
        <a:xfrm>
          <a:off x="2895600" y="31127700"/>
          <a:ext cx="3724275" cy="2676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0"/>
  </sheetPr>
  <dimension ref="A2:G13"/>
  <sheetViews>
    <sheetView tabSelected="1" zoomScalePageLayoutView="0" workbookViewId="0" topLeftCell="A1">
      <selection activeCell="A1" sqref="A1"/>
    </sheetView>
  </sheetViews>
  <sheetFormatPr defaultColWidth="9.140625" defaultRowHeight="12.75"/>
  <cols>
    <col min="1" max="1" width="24.421875" style="116" bestFit="1" customWidth="1"/>
    <col min="2" max="2" width="29.421875" style="116" bestFit="1" customWidth="1"/>
    <col min="3" max="3" width="60.57421875" style="116" bestFit="1" customWidth="1"/>
    <col min="4" max="4" width="9.140625" style="116" customWidth="1"/>
    <col min="5" max="5" width="60.57421875" style="116" bestFit="1" customWidth="1"/>
    <col min="6" max="16384" width="9.140625" style="116" customWidth="1"/>
  </cols>
  <sheetData>
    <row r="2" spans="1:7" ht="20.25">
      <c r="A2" s="128" t="s">
        <v>0</v>
      </c>
      <c r="B2" s="128"/>
      <c r="C2" s="128"/>
      <c r="D2" s="128"/>
      <c r="E2" s="127"/>
      <c r="F2" s="127"/>
      <c r="G2" s="127"/>
    </row>
    <row r="4" spans="1:5" ht="15">
      <c r="A4" s="117" t="s">
        <v>130</v>
      </c>
      <c r="B4" s="117"/>
      <c r="C4" s="117"/>
      <c r="D4" s="117"/>
      <c r="E4" s="118"/>
    </row>
    <row r="5" spans="1:4" ht="15">
      <c r="A5" s="117" t="s">
        <v>131</v>
      </c>
      <c r="B5" s="117"/>
      <c r="C5" s="117"/>
      <c r="D5" s="117"/>
    </row>
    <row r="6" spans="1:4" ht="15.75" thickBot="1">
      <c r="A6" s="120"/>
      <c r="B6" s="120"/>
      <c r="C6" s="120"/>
      <c r="D6" s="119"/>
    </row>
    <row r="7" spans="1:4" ht="15.75" thickBot="1">
      <c r="A7" s="120"/>
      <c r="B7" s="121" t="s">
        <v>134</v>
      </c>
      <c r="C7" s="121" t="s">
        <v>133</v>
      </c>
      <c r="D7" s="119"/>
    </row>
    <row r="8" spans="1:4" ht="15.75" thickBot="1">
      <c r="A8" s="122" t="s">
        <v>157</v>
      </c>
      <c r="B8" s="123" t="s">
        <v>135</v>
      </c>
      <c r="C8" s="122" t="s">
        <v>132</v>
      </c>
      <c r="D8" s="119"/>
    </row>
    <row r="9" spans="1:4" ht="15.75" thickBot="1">
      <c r="A9" s="122" t="s">
        <v>158</v>
      </c>
      <c r="B9" s="124" t="s">
        <v>136</v>
      </c>
      <c r="C9" s="122" t="s">
        <v>137</v>
      </c>
      <c r="D9" s="119"/>
    </row>
    <row r="10" spans="1:4" ht="15.75" thickBot="1">
      <c r="A10" s="122" t="s">
        <v>159</v>
      </c>
      <c r="B10" s="125" t="s">
        <v>128</v>
      </c>
      <c r="C10" s="122" t="s">
        <v>138</v>
      </c>
      <c r="D10" s="126"/>
    </row>
    <row r="11" spans="1:4" ht="15">
      <c r="A11" s="119"/>
      <c r="B11" s="119"/>
      <c r="C11" s="119"/>
      <c r="D11" s="119"/>
    </row>
    <row r="12" spans="1:4" ht="15">
      <c r="A12" s="119"/>
      <c r="B12" s="119"/>
      <c r="C12" s="119"/>
      <c r="D12" s="119"/>
    </row>
    <row r="13" spans="1:5" ht="15">
      <c r="A13" s="117" t="s">
        <v>156</v>
      </c>
      <c r="B13" s="117"/>
      <c r="C13" s="117"/>
      <c r="D13" s="117"/>
      <c r="E13" s="118"/>
    </row>
  </sheetData>
  <sheetProtection password="C52D" sheet="1" objects="1" scenarios="1" selectLockedCells="1"/>
  <mergeCells count="4">
    <mergeCell ref="A2:D2"/>
    <mergeCell ref="A4:D4"/>
    <mergeCell ref="A5:D5"/>
    <mergeCell ref="A13:D13"/>
  </mergeCells>
  <printOptions/>
  <pageMargins left="0" right="0" top="0" bottom="0"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40"/>
    <pageSetUpPr fitToPage="1"/>
  </sheetPr>
  <dimension ref="A2:Q221"/>
  <sheetViews>
    <sheetView zoomScaleSheetLayoutView="100" zoomScalePageLayoutView="0" workbookViewId="0" topLeftCell="A1">
      <pane ySplit="6" topLeftCell="A7" activePane="bottomLeft" state="frozen"/>
      <selection pane="topLeft" activeCell="A1" sqref="A1"/>
      <selection pane="bottomLeft" activeCell="E12" sqref="E12"/>
    </sheetView>
  </sheetViews>
  <sheetFormatPr defaultColWidth="9.140625" defaultRowHeight="12.75"/>
  <cols>
    <col min="1" max="2" width="1.421875" style="2" customWidth="1"/>
    <col min="3" max="3" width="4.28125" style="2" customWidth="1"/>
    <col min="4" max="4" width="27.57421875" style="2" customWidth="1"/>
    <col min="5" max="5" width="14.28125" style="2" customWidth="1"/>
    <col min="6" max="6" width="8.421875" style="2" customWidth="1"/>
    <col min="7" max="7" width="15.421875" style="2" bestFit="1" customWidth="1"/>
    <col min="8" max="8" width="14.28125" style="2" customWidth="1"/>
    <col min="9" max="9" width="20.7109375" style="2" customWidth="1"/>
    <col min="10" max="10" width="1.421875" style="2" customWidth="1"/>
    <col min="11" max="16384" width="9.140625" style="2" customWidth="1"/>
  </cols>
  <sheetData>
    <row r="1" ht="7.5" customHeight="1" thickBot="1"/>
    <row r="2" spans="2:10" ht="2.25" customHeight="1">
      <c r="B2" s="21"/>
      <c r="C2" s="22"/>
      <c r="D2" s="22"/>
      <c r="E2" s="22"/>
      <c r="F2" s="22"/>
      <c r="G2" s="22"/>
      <c r="H2" s="22"/>
      <c r="I2" s="22"/>
      <c r="J2" s="23"/>
    </row>
    <row r="3" spans="2:13" ht="27.75" customHeight="1">
      <c r="B3" s="6"/>
      <c r="C3" s="106" t="s">
        <v>0</v>
      </c>
      <c r="D3" s="107"/>
      <c r="E3" s="107"/>
      <c r="F3" s="107"/>
      <c r="G3" s="107"/>
      <c r="H3" s="107"/>
      <c r="I3" s="107"/>
      <c r="J3" s="7"/>
      <c r="K3" s="36"/>
      <c r="L3" s="37"/>
      <c r="M3" s="37"/>
    </row>
    <row r="4" spans="2:13" ht="15" customHeight="1">
      <c r="B4" s="6"/>
      <c r="C4" s="99" t="s">
        <v>119</v>
      </c>
      <c r="D4" s="66"/>
      <c r="E4" s="66"/>
      <c r="F4" s="66"/>
      <c r="G4" s="66"/>
      <c r="H4" s="66"/>
      <c r="I4" s="66"/>
      <c r="J4" s="7"/>
      <c r="K4" s="36"/>
      <c r="L4" s="37"/>
      <c r="M4" s="37"/>
    </row>
    <row r="5" spans="2:13" ht="4.5" customHeight="1" thickBot="1">
      <c r="B5" s="6"/>
      <c r="C5" s="97"/>
      <c r="D5" s="97"/>
      <c r="E5" s="97"/>
      <c r="F5" s="97"/>
      <c r="G5" s="97"/>
      <c r="H5" s="97"/>
      <c r="I5" s="97"/>
      <c r="J5" s="7"/>
      <c r="K5" s="36"/>
      <c r="M5" s="37"/>
    </row>
    <row r="6" spans="2:17" ht="21" thickBot="1">
      <c r="B6" s="6"/>
      <c r="C6" s="100" t="s">
        <v>136</v>
      </c>
      <c r="D6" s="101"/>
      <c r="E6" s="101"/>
      <c r="F6" s="101"/>
      <c r="G6" s="101"/>
      <c r="H6" s="101"/>
      <c r="I6" s="102"/>
      <c r="J6" s="7"/>
      <c r="K6" s="36"/>
      <c r="L6" s="37"/>
      <c r="M6" s="37"/>
      <c r="N6" s="37"/>
      <c r="O6" s="37"/>
      <c r="P6" s="37"/>
      <c r="Q6" s="37"/>
    </row>
    <row r="7" spans="2:13" ht="7.5" customHeight="1" thickBot="1">
      <c r="B7" s="6"/>
      <c r="C7" s="97"/>
      <c r="D7" s="98"/>
      <c r="E7" s="98"/>
      <c r="F7" s="98"/>
      <c r="G7" s="98"/>
      <c r="H7" s="98"/>
      <c r="I7" s="98"/>
      <c r="J7" s="7"/>
      <c r="K7" s="36"/>
      <c r="L7" s="37"/>
      <c r="M7" s="37"/>
    </row>
    <row r="8" spans="2:13" ht="15" customHeight="1">
      <c r="B8" s="6"/>
      <c r="C8" s="74" t="s">
        <v>1</v>
      </c>
      <c r="D8" s="75"/>
      <c r="E8" s="75"/>
      <c r="F8" s="75"/>
      <c r="G8" s="75"/>
      <c r="H8" s="75"/>
      <c r="I8" s="76"/>
      <c r="J8" s="7"/>
      <c r="K8" s="36"/>
      <c r="L8" s="37"/>
      <c r="M8" s="37"/>
    </row>
    <row r="9" spans="2:11" ht="15" customHeight="1">
      <c r="B9" s="6"/>
      <c r="C9" s="65" t="s">
        <v>2</v>
      </c>
      <c r="D9" s="66"/>
      <c r="E9" s="66"/>
      <c r="F9" s="66"/>
      <c r="G9" s="66"/>
      <c r="H9" s="66"/>
      <c r="I9" s="67"/>
      <c r="J9" s="7"/>
      <c r="K9" s="36"/>
    </row>
    <row r="10" spans="2:11" ht="15" customHeight="1">
      <c r="B10" s="6"/>
      <c r="C10" s="91" t="s">
        <v>3</v>
      </c>
      <c r="D10" s="92"/>
      <c r="E10" s="92"/>
      <c r="F10" s="92"/>
      <c r="G10" s="92"/>
      <c r="H10" s="92"/>
      <c r="I10" s="93"/>
      <c r="J10" s="7"/>
      <c r="K10" s="36"/>
    </row>
    <row r="11" spans="2:11" ht="15" customHeight="1">
      <c r="B11" s="6"/>
      <c r="C11" s="6"/>
      <c r="D11" s="3"/>
      <c r="E11" s="3"/>
      <c r="F11" s="3"/>
      <c r="G11" s="3"/>
      <c r="H11" s="3"/>
      <c r="I11" s="7"/>
      <c r="J11" s="7"/>
      <c r="K11" s="36"/>
    </row>
    <row r="12" spans="2:11" ht="15" customHeight="1">
      <c r="B12" s="6"/>
      <c r="C12" s="6"/>
      <c r="D12" s="18" t="s">
        <v>68</v>
      </c>
      <c r="E12" s="28"/>
      <c r="F12" s="3"/>
      <c r="G12" s="18" t="s">
        <v>72</v>
      </c>
      <c r="H12" s="1" t="e">
        <f>E12/168*E13/E14/E15</f>
        <v>#DIV/0!</v>
      </c>
      <c r="I12" s="7"/>
      <c r="J12" s="7"/>
      <c r="K12" s="36"/>
    </row>
    <row r="13" spans="2:10" ht="15">
      <c r="B13" s="6"/>
      <c r="C13" s="6"/>
      <c r="D13" s="18" t="s">
        <v>69</v>
      </c>
      <c r="E13" s="28"/>
      <c r="F13" s="3"/>
      <c r="G13" s="3"/>
      <c r="H13" s="3"/>
      <c r="I13" s="7"/>
      <c r="J13" s="7"/>
    </row>
    <row r="14" spans="2:10" ht="15">
      <c r="B14" s="6"/>
      <c r="C14" s="6"/>
      <c r="D14" s="18" t="s">
        <v>70</v>
      </c>
      <c r="E14" s="28"/>
      <c r="F14" s="3"/>
      <c r="G14" s="3"/>
      <c r="H14" s="3"/>
      <c r="I14" s="7"/>
      <c r="J14" s="7"/>
    </row>
    <row r="15" spans="2:10" ht="15.75" thickBot="1">
      <c r="B15" s="6"/>
      <c r="C15" s="8"/>
      <c r="D15" s="19" t="s">
        <v>71</v>
      </c>
      <c r="E15" s="29"/>
      <c r="F15" s="9"/>
      <c r="G15" s="9"/>
      <c r="H15" s="9"/>
      <c r="I15" s="10"/>
      <c r="J15" s="7"/>
    </row>
    <row r="16" spans="2:10" ht="7.5" customHeight="1" thickBot="1">
      <c r="B16" s="6"/>
      <c r="C16" s="77"/>
      <c r="D16" s="78"/>
      <c r="E16" s="78"/>
      <c r="F16" s="78"/>
      <c r="G16" s="78"/>
      <c r="H16" s="78"/>
      <c r="I16" s="78"/>
      <c r="J16" s="7"/>
    </row>
    <row r="17" spans="2:10" ht="15.75">
      <c r="B17" s="6"/>
      <c r="C17" s="74" t="s">
        <v>4</v>
      </c>
      <c r="D17" s="75"/>
      <c r="E17" s="75"/>
      <c r="F17" s="75"/>
      <c r="G17" s="75"/>
      <c r="H17" s="75"/>
      <c r="I17" s="76"/>
      <c r="J17" s="7"/>
    </row>
    <row r="18" spans="2:10" ht="15">
      <c r="B18" s="6"/>
      <c r="C18" s="65" t="s">
        <v>5</v>
      </c>
      <c r="D18" s="66"/>
      <c r="E18" s="66"/>
      <c r="F18" s="66"/>
      <c r="G18" s="66"/>
      <c r="H18" s="66"/>
      <c r="I18" s="67"/>
      <c r="J18" s="7"/>
    </row>
    <row r="19" spans="2:10" ht="15">
      <c r="B19" s="6"/>
      <c r="C19" s="6"/>
      <c r="D19" s="18" t="s">
        <v>70</v>
      </c>
      <c r="E19" s="28"/>
      <c r="F19" s="3"/>
      <c r="G19" s="18" t="s">
        <v>73</v>
      </c>
      <c r="H19" s="1" t="e">
        <f>168*E19*E20/E21</f>
        <v>#DIV/0!</v>
      </c>
      <c r="I19" s="7"/>
      <c r="J19" s="7"/>
    </row>
    <row r="20" spans="2:10" ht="15">
      <c r="B20" s="6"/>
      <c r="C20" s="6"/>
      <c r="D20" s="18" t="s">
        <v>72</v>
      </c>
      <c r="E20" s="28"/>
      <c r="F20" s="3"/>
      <c r="G20" s="3"/>
      <c r="H20" s="3"/>
      <c r="I20" s="7"/>
      <c r="J20" s="7"/>
    </row>
    <row r="21" spans="2:10" ht="15.75" thickBot="1">
      <c r="B21" s="6"/>
      <c r="C21" s="8"/>
      <c r="D21" s="19" t="s">
        <v>68</v>
      </c>
      <c r="E21" s="29"/>
      <c r="F21" s="9"/>
      <c r="G21" s="9"/>
      <c r="H21" s="9"/>
      <c r="I21" s="10"/>
      <c r="J21" s="7"/>
    </row>
    <row r="22" spans="2:10" ht="7.5" customHeight="1" thickBot="1">
      <c r="B22" s="6"/>
      <c r="C22" s="77"/>
      <c r="D22" s="78"/>
      <c r="E22" s="78"/>
      <c r="F22" s="78"/>
      <c r="G22" s="78"/>
      <c r="H22" s="78"/>
      <c r="I22" s="78"/>
      <c r="J22" s="7"/>
    </row>
    <row r="23" spans="2:10" ht="15.75">
      <c r="B23" s="6"/>
      <c r="C23" s="74" t="s">
        <v>6</v>
      </c>
      <c r="D23" s="75"/>
      <c r="E23" s="75"/>
      <c r="F23" s="75"/>
      <c r="G23" s="75"/>
      <c r="H23" s="75"/>
      <c r="I23" s="76"/>
      <c r="J23" s="7"/>
    </row>
    <row r="24" spans="2:10" ht="15">
      <c r="B24" s="6"/>
      <c r="C24" s="65" t="s">
        <v>7</v>
      </c>
      <c r="D24" s="66"/>
      <c r="E24" s="66"/>
      <c r="F24" s="66"/>
      <c r="G24" s="66"/>
      <c r="H24" s="66"/>
      <c r="I24" s="67"/>
      <c r="J24" s="7"/>
    </row>
    <row r="25" spans="2:10" ht="15">
      <c r="B25" s="6"/>
      <c r="C25" s="6"/>
      <c r="D25" s="18" t="s">
        <v>68</v>
      </c>
      <c r="E25" s="28"/>
      <c r="F25" s="3"/>
      <c r="G25" s="18" t="s">
        <v>71</v>
      </c>
      <c r="H25" s="1" t="e">
        <f>E25*E26/168/E27</f>
        <v>#DIV/0!</v>
      </c>
      <c r="I25" s="7"/>
      <c r="J25" s="7"/>
    </row>
    <row r="26" spans="2:10" ht="15">
      <c r="B26" s="6"/>
      <c r="C26" s="6"/>
      <c r="D26" s="18" t="s">
        <v>69</v>
      </c>
      <c r="E26" s="28"/>
      <c r="F26" s="3"/>
      <c r="G26" s="3"/>
      <c r="H26" s="3"/>
      <c r="I26" s="7"/>
      <c r="J26" s="7"/>
    </row>
    <row r="27" spans="2:10" ht="15.75" thickBot="1">
      <c r="B27" s="6"/>
      <c r="C27" s="8"/>
      <c r="D27" s="19" t="s">
        <v>72</v>
      </c>
      <c r="E27" s="29"/>
      <c r="F27" s="9"/>
      <c r="G27" s="9"/>
      <c r="H27" s="9"/>
      <c r="I27" s="10"/>
      <c r="J27" s="7"/>
    </row>
    <row r="28" spans="2:10" ht="7.5" customHeight="1" thickBot="1">
      <c r="B28" s="6"/>
      <c r="C28" s="77"/>
      <c r="D28" s="78"/>
      <c r="E28" s="78"/>
      <c r="F28" s="78"/>
      <c r="G28" s="78"/>
      <c r="H28" s="78"/>
      <c r="I28" s="78"/>
      <c r="J28" s="7"/>
    </row>
    <row r="29" spans="2:10" ht="15.75">
      <c r="B29" s="6"/>
      <c r="C29" s="74" t="s">
        <v>8</v>
      </c>
      <c r="D29" s="75"/>
      <c r="E29" s="75"/>
      <c r="F29" s="75"/>
      <c r="G29" s="75"/>
      <c r="H29" s="75"/>
      <c r="I29" s="76"/>
      <c r="J29" s="7"/>
    </row>
    <row r="30" spans="2:10" ht="15">
      <c r="B30" s="6"/>
      <c r="C30" s="65" t="s">
        <v>9</v>
      </c>
      <c r="D30" s="66"/>
      <c r="E30" s="66"/>
      <c r="F30" s="66"/>
      <c r="G30" s="66"/>
      <c r="H30" s="66"/>
      <c r="I30" s="67"/>
      <c r="J30" s="7"/>
    </row>
    <row r="31" spans="2:10" ht="15">
      <c r="B31" s="6"/>
      <c r="C31" s="6"/>
      <c r="D31" s="18" t="s">
        <v>72</v>
      </c>
      <c r="E31" s="28"/>
      <c r="F31" s="3"/>
      <c r="G31" s="18" t="s">
        <v>74</v>
      </c>
      <c r="H31" s="1" t="e">
        <f>(168*E31*E32/E33)*2</f>
        <v>#DIV/0!</v>
      </c>
      <c r="I31" s="7"/>
      <c r="J31" s="7"/>
    </row>
    <row r="32" spans="2:10" ht="15">
      <c r="B32" s="6"/>
      <c r="C32" s="6"/>
      <c r="D32" s="18" t="s">
        <v>70</v>
      </c>
      <c r="E32" s="28"/>
      <c r="F32" s="3"/>
      <c r="G32" s="3"/>
      <c r="H32" s="3"/>
      <c r="I32" s="7"/>
      <c r="J32" s="7"/>
    </row>
    <row r="33" spans="2:10" ht="15.75" thickBot="1">
      <c r="B33" s="6"/>
      <c r="C33" s="8"/>
      <c r="D33" s="19" t="s">
        <v>69</v>
      </c>
      <c r="E33" s="29"/>
      <c r="F33" s="9"/>
      <c r="G33" s="9"/>
      <c r="H33" s="9"/>
      <c r="I33" s="10"/>
      <c r="J33" s="7"/>
    </row>
    <row r="34" spans="2:10" ht="7.5" customHeight="1" thickBot="1">
      <c r="B34" s="6"/>
      <c r="C34" s="77"/>
      <c r="D34" s="78"/>
      <c r="E34" s="78"/>
      <c r="F34" s="78"/>
      <c r="G34" s="78"/>
      <c r="H34" s="78"/>
      <c r="I34" s="78"/>
      <c r="J34" s="7"/>
    </row>
    <row r="35" spans="2:10" ht="15.75">
      <c r="B35" s="6"/>
      <c r="C35" s="74" t="s">
        <v>10</v>
      </c>
      <c r="D35" s="75"/>
      <c r="E35" s="75"/>
      <c r="F35" s="75"/>
      <c r="G35" s="75"/>
      <c r="H35" s="75"/>
      <c r="I35" s="76"/>
      <c r="J35" s="7"/>
    </row>
    <row r="36" spans="2:10" ht="15">
      <c r="B36" s="6"/>
      <c r="C36" s="65" t="s">
        <v>11</v>
      </c>
      <c r="D36" s="66"/>
      <c r="E36" s="66"/>
      <c r="F36" s="66"/>
      <c r="G36" s="66"/>
      <c r="H36" s="66"/>
      <c r="I36" s="67"/>
      <c r="J36" s="7"/>
    </row>
    <row r="37" spans="2:10" ht="18">
      <c r="B37" s="6"/>
      <c r="C37" s="65" t="s">
        <v>141</v>
      </c>
      <c r="D37" s="66"/>
      <c r="E37" s="66"/>
      <c r="F37" s="66"/>
      <c r="G37" s="66"/>
      <c r="H37" s="66"/>
      <c r="I37" s="67"/>
      <c r="J37" s="7"/>
    </row>
    <row r="38" spans="2:10" ht="15">
      <c r="B38" s="6"/>
      <c r="C38" s="91" t="s">
        <v>12</v>
      </c>
      <c r="D38" s="92"/>
      <c r="E38" s="92"/>
      <c r="F38" s="92"/>
      <c r="G38" s="92"/>
      <c r="H38" s="92"/>
      <c r="I38" s="93"/>
      <c r="J38" s="7"/>
    </row>
    <row r="39" spans="2:10" ht="15">
      <c r="B39" s="6"/>
      <c r="C39" s="91" t="s">
        <v>13</v>
      </c>
      <c r="D39" s="92"/>
      <c r="E39" s="92"/>
      <c r="F39" s="92"/>
      <c r="G39" s="92"/>
      <c r="H39" s="92"/>
      <c r="I39" s="93"/>
      <c r="J39" s="7"/>
    </row>
    <row r="40" spans="2:10" ht="15">
      <c r="B40" s="6"/>
      <c r="C40" s="91" t="s">
        <v>14</v>
      </c>
      <c r="D40" s="92"/>
      <c r="E40" s="92"/>
      <c r="F40" s="92"/>
      <c r="G40" s="92"/>
      <c r="H40" s="92"/>
      <c r="I40" s="93"/>
      <c r="J40" s="7"/>
    </row>
    <row r="41" spans="2:10" ht="15">
      <c r="B41" s="6"/>
      <c r="C41" s="6"/>
      <c r="D41" s="18" t="s">
        <v>72</v>
      </c>
      <c r="E41" s="28"/>
      <c r="F41" s="3"/>
      <c r="G41" s="18" t="s">
        <v>75</v>
      </c>
      <c r="H41" s="1">
        <f>((0.00426*E41)^3)*E42</f>
        <v>0</v>
      </c>
      <c r="I41" s="7"/>
      <c r="J41" s="7"/>
    </row>
    <row r="42" spans="2:10" ht="15.75" thickBot="1">
      <c r="B42" s="6"/>
      <c r="C42" s="8"/>
      <c r="D42" s="19" t="s">
        <v>76</v>
      </c>
      <c r="E42" s="29"/>
      <c r="F42" s="9"/>
      <c r="G42" s="9"/>
      <c r="H42" s="9"/>
      <c r="I42" s="10"/>
      <c r="J42" s="7"/>
    </row>
    <row r="43" spans="2:10" ht="7.5" customHeight="1" thickBot="1">
      <c r="B43" s="6"/>
      <c r="C43" s="77"/>
      <c r="D43" s="78"/>
      <c r="E43" s="78"/>
      <c r="F43" s="78"/>
      <c r="G43" s="78"/>
      <c r="H43" s="78"/>
      <c r="I43" s="78"/>
      <c r="J43" s="7"/>
    </row>
    <row r="44" spans="2:10" ht="15.75">
      <c r="B44" s="6"/>
      <c r="C44" s="74" t="s">
        <v>15</v>
      </c>
      <c r="D44" s="75"/>
      <c r="E44" s="75"/>
      <c r="F44" s="75"/>
      <c r="G44" s="75"/>
      <c r="H44" s="75"/>
      <c r="I44" s="76"/>
      <c r="J44" s="7"/>
    </row>
    <row r="45" spans="2:10" ht="15">
      <c r="B45" s="6"/>
      <c r="C45" s="65" t="s">
        <v>16</v>
      </c>
      <c r="D45" s="66"/>
      <c r="E45" s="66"/>
      <c r="F45" s="66"/>
      <c r="G45" s="66"/>
      <c r="H45" s="66"/>
      <c r="I45" s="67"/>
      <c r="J45" s="7"/>
    </row>
    <row r="46" spans="2:10" ht="15">
      <c r="B46" s="6"/>
      <c r="C46" s="65" t="s">
        <v>17</v>
      </c>
      <c r="D46" s="66"/>
      <c r="E46" s="66"/>
      <c r="F46" s="66"/>
      <c r="G46" s="66"/>
      <c r="H46" s="66"/>
      <c r="I46" s="67"/>
      <c r="J46" s="7"/>
    </row>
    <row r="47" spans="2:10" ht="15">
      <c r="B47" s="6"/>
      <c r="C47" s="6"/>
      <c r="D47" s="18" t="s">
        <v>77</v>
      </c>
      <c r="E47" s="28"/>
      <c r="F47" s="3"/>
      <c r="G47" s="18" t="s">
        <v>75</v>
      </c>
      <c r="H47" s="1">
        <f>E47*E48/5252</f>
        <v>0</v>
      </c>
      <c r="I47" s="7"/>
      <c r="J47" s="7"/>
    </row>
    <row r="48" spans="2:10" ht="15">
      <c r="B48" s="6"/>
      <c r="C48" s="6"/>
      <c r="D48" s="18" t="s">
        <v>73</v>
      </c>
      <c r="E48" s="28"/>
      <c r="F48" s="3"/>
      <c r="G48" s="3"/>
      <c r="H48" s="3"/>
      <c r="I48" s="7"/>
      <c r="J48" s="7"/>
    </row>
    <row r="49" spans="2:10" ht="15">
      <c r="B49" s="6"/>
      <c r="C49" s="6"/>
      <c r="D49" s="3"/>
      <c r="E49" s="3"/>
      <c r="F49" s="3"/>
      <c r="G49" s="3"/>
      <c r="H49" s="3"/>
      <c r="I49" s="7"/>
      <c r="J49" s="7"/>
    </row>
    <row r="50" spans="2:10" ht="15">
      <c r="B50" s="6"/>
      <c r="C50" s="6"/>
      <c r="D50" s="18" t="s">
        <v>75</v>
      </c>
      <c r="E50" s="28"/>
      <c r="F50" s="3"/>
      <c r="G50" s="18" t="s">
        <v>77</v>
      </c>
      <c r="H50" s="1" t="e">
        <f>E50*5252/E51</f>
        <v>#DIV/0!</v>
      </c>
      <c r="I50" s="7"/>
      <c r="J50" s="7"/>
    </row>
    <row r="51" spans="2:10" ht="15.75" thickBot="1">
      <c r="B51" s="6"/>
      <c r="C51" s="8"/>
      <c r="D51" s="19" t="s">
        <v>73</v>
      </c>
      <c r="E51" s="29"/>
      <c r="F51" s="9"/>
      <c r="G51" s="9"/>
      <c r="H51" s="9"/>
      <c r="I51" s="10"/>
      <c r="J51" s="7"/>
    </row>
    <row r="52" spans="2:10" ht="7.5" customHeight="1" thickBot="1">
      <c r="B52" s="6"/>
      <c r="C52" s="77"/>
      <c r="D52" s="78"/>
      <c r="E52" s="78"/>
      <c r="F52" s="78"/>
      <c r="G52" s="78"/>
      <c r="H52" s="78"/>
      <c r="I52" s="78"/>
      <c r="J52" s="7"/>
    </row>
    <row r="53" spans="2:10" ht="15.75">
      <c r="B53" s="6"/>
      <c r="C53" s="74" t="s">
        <v>18</v>
      </c>
      <c r="D53" s="75"/>
      <c r="E53" s="75"/>
      <c r="F53" s="75"/>
      <c r="G53" s="75"/>
      <c r="H53" s="75"/>
      <c r="I53" s="76"/>
      <c r="J53" s="7"/>
    </row>
    <row r="54" spans="2:10" ht="15">
      <c r="B54" s="6"/>
      <c r="C54" s="65" t="s">
        <v>19</v>
      </c>
      <c r="D54" s="66"/>
      <c r="E54" s="66"/>
      <c r="F54" s="66"/>
      <c r="G54" s="66"/>
      <c r="H54" s="66"/>
      <c r="I54" s="67"/>
      <c r="J54" s="7"/>
    </row>
    <row r="55" spans="2:10" ht="15">
      <c r="B55" s="6"/>
      <c r="C55" s="6"/>
      <c r="D55" s="18" t="s">
        <v>80</v>
      </c>
      <c r="E55" s="28"/>
      <c r="F55" s="3"/>
      <c r="G55" s="18" t="s">
        <v>78</v>
      </c>
      <c r="H55" s="1" t="e">
        <f>(E55*3456)/E56*E57</f>
        <v>#DIV/0!</v>
      </c>
      <c r="I55" s="7"/>
      <c r="J55" s="7"/>
    </row>
    <row r="56" spans="2:10" ht="15">
      <c r="B56" s="6"/>
      <c r="C56" s="6"/>
      <c r="D56" s="18" t="s">
        <v>79</v>
      </c>
      <c r="E56" s="28"/>
      <c r="F56" s="3"/>
      <c r="G56" s="3"/>
      <c r="H56" s="3"/>
      <c r="I56" s="7"/>
      <c r="J56" s="7"/>
    </row>
    <row r="57" spans="2:10" ht="15.75" thickBot="1">
      <c r="B57" s="6"/>
      <c r="C57" s="8"/>
      <c r="D57" s="19" t="s">
        <v>73</v>
      </c>
      <c r="E57" s="29"/>
      <c r="F57" s="9"/>
      <c r="G57" s="9"/>
      <c r="H57" s="9"/>
      <c r="I57" s="10"/>
      <c r="J57" s="7"/>
    </row>
    <row r="58" spans="2:10" ht="7.5" customHeight="1" thickBot="1">
      <c r="B58" s="6"/>
      <c r="C58" s="77"/>
      <c r="D58" s="78"/>
      <c r="E58" s="78"/>
      <c r="F58" s="78"/>
      <c r="G58" s="78"/>
      <c r="H58" s="78"/>
      <c r="I58" s="78"/>
      <c r="J58" s="7"/>
    </row>
    <row r="59" spans="2:10" ht="15" customHeight="1">
      <c r="B59" s="6"/>
      <c r="C59" s="74" t="s">
        <v>21</v>
      </c>
      <c r="D59" s="75"/>
      <c r="E59" s="75"/>
      <c r="F59" s="75"/>
      <c r="G59" s="75"/>
      <c r="H59" s="75"/>
      <c r="I59" s="76"/>
      <c r="J59" s="7"/>
    </row>
    <row r="60" spans="2:10" ht="15">
      <c r="B60" s="6"/>
      <c r="C60" s="65" t="s">
        <v>22</v>
      </c>
      <c r="D60" s="66"/>
      <c r="E60" s="66"/>
      <c r="F60" s="66"/>
      <c r="G60" s="66"/>
      <c r="H60" s="66"/>
      <c r="I60" s="67"/>
      <c r="J60" s="7"/>
    </row>
    <row r="61" spans="2:10" ht="15">
      <c r="B61" s="6"/>
      <c r="C61" s="65" t="s">
        <v>23</v>
      </c>
      <c r="D61" s="66"/>
      <c r="E61" s="66"/>
      <c r="F61" s="66"/>
      <c r="G61" s="66"/>
      <c r="H61" s="66"/>
      <c r="I61" s="67"/>
      <c r="J61" s="7"/>
    </row>
    <row r="62" spans="2:10" ht="15">
      <c r="B62" s="6"/>
      <c r="C62" s="6"/>
      <c r="D62" s="18" t="s">
        <v>82</v>
      </c>
      <c r="E62" s="28"/>
      <c r="F62" s="3"/>
      <c r="G62" s="18" t="s">
        <v>79</v>
      </c>
      <c r="H62" s="1">
        <f>E62*E63</f>
        <v>0</v>
      </c>
      <c r="I62" s="7"/>
      <c r="J62" s="7"/>
    </row>
    <row r="63" spans="2:10" ht="15">
      <c r="B63" s="6"/>
      <c r="C63" s="6"/>
      <c r="D63" s="18" t="s">
        <v>85</v>
      </c>
      <c r="E63" s="28"/>
      <c r="F63" s="3"/>
      <c r="G63" s="3"/>
      <c r="H63" s="3"/>
      <c r="I63" s="7"/>
      <c r="J63" s="7"/>
    </row>
    <row r="64" spans="2:11" ht="15">
      <c r="B64" s="6"/>
      <c r="C64" s="6"/>
      <c r="D64" s="3"/>
      <c r="E64" s="3"/>
      <c r="F64" s="3"/>
      <c r="G64" s="3"/>
      <c r="H64" s="3"/>
      <c r="I64" s="7"/>
      <c r="J64" s="7"/>
      <c r="K64" s="38"/>
    </row>
    <row r="65" spans="2:11" ht="15">
      <c r="B65" s="6"/>
      <c r="C65" s="6"/>
      <c r="D65" s="18" t="s">
        <v>82</v>
      </c>
      <c r="E65" s="28"/>
      <c r="F65" s="3"/>
      <c r="G65" s="18" t="s">
        <v>79</v>
      </c>
      <c r="H65" s="1">
        <f>E65*E66*E66*E67</f>
        <v>0</v>
      </c>
      <c r="I65" s="7"/>
      <c r="J65" s="7"/>
      <c r="K65" s="39"/>
    </row>
    <row r="66" spans="2:11" ht="15">
      <c r="B66" s="6"/>
      <c r="C66" s="6"/>
      <c r="D66" s="18" t="s">
        <v>83</v>
      </c>
      <c r="E66" s="28"/>
      <c r="F66" s="3"/>
      <c r="G66" s="3"/>
      <c r="H66" s="3"/>
      <c r="I66" s="7"/>
      <c r="J66" s="7"/>
      <c r="K66" s="40"/>
    </row>
    <row r="67" spans="2:11" ht="15.75" thickBot="1">
      <c r="B67" s="6"/>
      <c r="C67" s="8"/>
      <c r="D67" s="19" t="s">
        <v>84</v>
      </c>
      <c r="E67" s="29"/>
      <c r="F67" s="9"/>
      <c r="G67" s="9"/>
      <c r="H67" s="9"/>
      <c r="I67" s="10"/>
      <c r="J67" s="7"/>
      <c r="K67" s="39"/>
    </row>
    <row r="68" spans="2:11" ht="7.5" customHeight="1" thickBot="1">
      <c r="B68" s="6"/>
      <c r="C68" s="77"/>
      <c r="D68" s="78"/>
      <c r="E68" s="78"/>
      <c r="F68" s="78"/>
      <c r="G68" s="78"/>
      <c r="H68" s="78"/>
      <c r="I68" s="78"/>
      <c r="J68" s="7"/>
      <c r="K68" s="41"/>
    </row>
    <row r="69" spans="2:11" ht="15.75">
      <c r="B69" s="6"/>
      <c r="C69" s="74" t="s">
        <v>24</v>
      </c>
      <c r="D69" s="75"/>
      <c r="E69" s="75"/>
      <c r="F69" s="75"/>
      <c r="G69" s="75"/>
      <c r="H69" s="75"/>
      <c r="I69" s="76"/>
      <c r="J69" s="7"/>
      <c r="K69" s="40"/>
    </row>
    <row r="70" spans="2:11" ht="15">
      <c r="B70" s="6"/>
      <c r="C70" s="65" t="s">
        <v>25</v>
      </c>
      <c r="D70" s="66"/>
      <c r="E70" s="66"/>
      <c r="F70" s="66"/>
      <c r="G70" s="66"/>
      <c r="H70" s="66"/>
      <c r="I70" s="67"/>
      <c r="J70" s="7"/>
      <c r="K70" s="40"/>
    </row>
    <row r="71" spans="2:10" ht="15">
      <c r="B71" s="6"/>
      <c r="C71" s="6"/>
      <c r="D71" s="18" t="s">
        <v>79</v>
      </c>
      <c r="E71" s="28"/>
      <c r="F71" s="3"/>
      <c r="G71" s="18" t="s">
        <v>80</v>
      </c>
      <c r="H71" s="1">
        <f>E71*E72*E73/3456</f>
        <v>0</v>
      </c>
      <c r="I71" s="7"/>
      <c r="J71" s="7"/>
    </row>
    <row r="72" spans="2:10" ht="15">
      <c r="B72" s="6"/>
      <c r="C72" s="6"/>
      <c r="D72" s="18" t="s">
        <v>73</v>
      </c>
      <c r="E72" s="28"/>
      <c r="F72" s="3"/>
      <c r="G72" s="3"/>
      <c r="H72" s="3"/>
      <c r="I72" s="7"/>
      <c r="J72" s="7"/>
    </row>
    <row r="73" spans="2:10" ht="15.75" thickBot="1">
      <c r="B73" s="6"/>
      <c r="C73" s="8"/>
      <c r="D73" s="19" t="s">
        <v>78</v>
      </c>
      <c r="E73" s="29"/>
      <c r="F73" s="9"/>
      <c r="G73" s="9"/>
      <c r="H73" s="9"/>
      <c r="I73" s="10"/>
      <c r="J73" s="7"/>
    </row>
    <row r="74" spans="2:10" ht="7.5" customHeight="1" thickBot="1">
      <c r="B74" s="6"/>
      <c r="C74" s="77"/>
      <c r="D74" s="78"/>
      <c r="E74" s="78"/>
      <c r="F74" s="78"/>
      <c r="G74" s="78"/>
      <c r="H74" s="78"/>
      <c r="I74" s="78"/>
      <c r="J74" s="7"/>
    </row>
    <row r="75" spans="2:10" ht="15.75">
      <c r="B75" s="6"/>
      <c r="C75" s="74" t="s">
        <v>26</v>
      </c>
      <c r="D75" s="75"/>
      <c r="E75" s="75"/>
      <c r="F75" s="75"/>
      <c r="G75" s="75"/>
      <c r="H75" s="75"/>
      <c r="I75" s="76"/>
      <c r="J75" s="7"/>
    </row>
    <row r="76" spans="2:10" ht="15">
      <c r="B76" s="6"/>
      <c r="C76" s="65" t="s">
        <v>27</v>
      </c>
      <c r="D76" s="66"/>
      <c r="E76" s="66"/>
      <c r="F76" s="66"/>
      <c r="G76" s="66"/>
      <c r="H76" s="66"/>
      <c r="I76" s="67"/>
      <c r="J76" s="7"/>
    </row>
    <row r="77" spans="2:10" ht="15">
      <c r="B77" s="6"/>
      <c r="C77" s="65" t="s">
        <v>28</v>
      </c>
      <c r="D77" s="66"/>
      <c r="E77" s="66"/>
      <c r="F77" s="66"/>
      <c r="G77" s="66"/>
      <c r="H77" s="66"/>
      <c r="I77" s="67"/>
      <c r="J77" s="7"/>
    </row>
    <row r="78" spans="2:10" ht="15">
      <c r="B78" s="6"/>
      <c r="C78" s="6"/>
      <c r="D78" s="18" t="s">
        <v>87</v>
      </c>
      <c r="E78" s="28"/>
      <c r="F78" s="3"/>
      <c r="G78" s="18" t="s">
        <v>89</v>
      </c>
      <c r="H78" s="1" t="e">
        <f>(E78/E79)*E80/(E81/100)</f>
        <v>#DIV/0!</v>
      </c>
      <c r="I78" s="7"/>
      <c r="J78" s="7"/>
    </row>
    <row r="79" spans="2:10" ht="15">
      <c r="B79" s="6"/>
      <c r="C79" s="6"/>
      <c r="D79" s="18" t="s">
        <v>82</v>
      </c>
      <c r="E79" s="28"/>
      <c r="F79" s="3"/>
      <c r="G79" s="3"/>
      <c r="H79" s="3"/>
      <c r="I79" s="7"/>
      <c r="J79" s="7"/>
    </row>
    <row r="80" spans="2:10" ht="15">
      <c r="B80" s="6"/>
      <c r="C80" s="6"/>
      <c r="D80" s="18" t="s">
        <v>75</v>
      </c>
      <c r="E80" s="28"/>
      <c r="F80" s="3"/>
      <c r="G80" s="3"/>
      <c r="H80" s="3"/>
      <c r="I80" s="7"/>
      <c r="J80" s="7"/>
    </row>
    <row r="81" spans="2:10" ht="15">
      <c r="B81" s="6"/>
      <c r="C81" s="6"/>
      <c r="D81" s="18" t="s">
        <v>88</v>
      </c>
      <c r="E81" s="28"/>
      <c r="F81" s="3"/>
      <c r="G81" s="3"/>
      <c r="H81" s="3"/>
      <c r="I81" s="7"/>
      <c r="J81" s="7"/>
    </row>
    <row r="82" spans="2:10" ht="15">
      <c r="B82" s="6"/>
      <c r="C82" s="6"/>
      <c r="D82" s="3"/>
      <c r="E82" s="3"/>
      <c r="F82" s="3"/>
      <c r="G82" s="3"/>
      <c r="H82" s="3"/>
      <c r="I82" s="7"/>
      <c r="J82" s="7"/>
    </row>
    <row r="83" spans="2:10" ht="15">
      <c r="B83" s="6"/>
      <c r="C83" s="91" t="s">
        <v>30</v>
      </c>
      <c r="D83" s="92"/>
      <c r="E83" s="92"/>
      <c r="F83" s="92"/>
      <c r="G83" s="92"/>
      <c r="H83" s="92"/>
      <c r="I83" s="93"/>
      <c r="J83" s="7"/>
    </row>
    <row r="84" spans="2:10" ht="15">
      <c r="B84" s="6"/>
      <c r="C84" s="91" t="s">
        <v>29</v>
      </c>
      <c r="D84" s="92"/>
      <c r="E84" s="92"/>
      <c r="F84" s="92"/>
      <c r="G84" s="92"/>
      <c r="H84" s="92"/>
      <c r="I84" s="93"/>
      <c r="J84" s="7"/>
    </row>
    <row r="85" spans="2:10" ht="15">
      <c r="B85" s="6"/>
      <c r="C85" s="91" t="s">
        <v>31</v>
      </c>
      <c r="D85" s="92"/>
      <c r="E85" s="92"/>
      <c r="F85" s="92"/>
      <c r="G85" s="92"/>
      <c r="H85" s="92"/>
      <c r="I85" s="93"/>
      <c r="J85" s="7"/>
    </row>
    <row r="86" spans="2:10" ht="15">
      <c r="B86" s="6"/>
      <c r="C86" s="91" t="s">
        <v>32</v>
      </c>
      <c r="D86" s="92"/>
      <c r="E86" s="92"/>
      <c r="F86" s="92"/>
      <c r="G86" s="92"/>
      <c r="H86" s="92"/>
      <c r="I86" s="93"/>
      <c r="J86" s="7"/>
    </row>
    <row r="87" spans="2:10" ht="15">
      <c r="B87" s="6"/>
      <c r="C87" s="56" t="s">
        <v>86</v>
      </c>
      <c r="D87" s="57"/>
      <c r="E87" s="57"/>
      <c r="F87" s="57"/>
      <c r="G87" s="57"/>
      <c r="H87" s="57"/>
      <c r="I87" s="58"/>
      <c r="J87" s="7"/>
    </row>
    <row r="88" spans="2:10" ht="15" customHeight="1">
      <c r="B88" s="6"/>
      <c r="C88" s="59"/>
      <c r="D88" s="57"/>
      <c r="E88" s="57"/>
      <c r="F88" s="57"/>
      <c r="G88" s="57"/>
      <c r="H88" s="57"/>
      <c r="I88" s="58"/>
      <c r="J88" s="7"/>
    </row>
    <row r="89" spans="2:10" ht="15" customHeight="1">
      <c r="B89" s="6"/>
      <c r="C89" s="56" t="s">
        <v>33</v>
      </c>
      <c r="D89" s="57"/>
      <c r="E89" s="57"/>
      <c r="F89" s="57"/>
      <c r="G89" s="57"/>
      <c r="H89" s="57"/>
      <c r="I89" s="58"/>
      <c r="J89" s="7"/>
    </row>
    <row r="90" spans="2:10" ht="15" customHeight="1">
      <c r="B90" s="6"/>
      <c r="C90" s="59"/>
      <c r="D90" s="57"/>
      <c r="E90" s="57"/>
      <c r="F90" s="57"/>
      <c r="G90" s="57"/>
      <c r="H90" s="57"/>
      <c r="I90" s="58"/>
      <c r="J90" s="7"/>
    </row>
    <row r="91" spans="2:10" ht="15">
      <c r="B91" s="6"/>
      <c r="C91" s="6"/>
      <c r="D91" s="3"/>
      <c r="E91" s="3"/>
      <c r="F91" s="3"/>
      <c r="G91" s="3"/>
      <c r="H91" s="3"/>
      <c r="I91" s="7"/>
      <c r="J91" s="7"/>
    </row>
    <row r="92" spans="2:10" ht="15.75">
      <c r="B92" s="6"/>
      <c r="C92" s="6"/>
      <c r="D92" s="25" t="s">
        <v>113</v>
      </c>
      <c r="E92" s="45" t="s">
        <v>114</v>
      </c>
      <c r="F92" s="46"/>
      <c r="G92" s="3"/>
      <c r="H92" s="3"/>
      <c r="I92" s="7"/>
      <c r="J92" s="7"/>
    </row>
    <row r="93" spans="2:10" ht="15">
      <c r="B93" s="6"/>
      <c r="C93" s="6"/>
      <c r="D93" s="26" t="s">
        <v>54</v>
      </c>
      <c r="E93" s="47" t="s">
        <v>55</v>
      </c>
      <c r="F93" s="48"/>
      <c r="G93" s="3"/>
      <c r="H93" s="3"/>
      <c r="I93" s="7"/>
      <c r="J93" s="7"/>
    </row>
    <row r="94" spans="2:10" ht="15">
      <c r="B94" s="6"/>
      <c r="C94" s="6"/>
      <c r="D94" s="26" t="s">
        <v>56</v>
      </c>
      <c r="E94" s="47" t="s">
        <v>57</v>
      </c>
      <c r="F94" s="48"/>
      <c r="G94" s="3"/>
      <c r="H94" s="3"/>
      <c r="I94" s="7"/>
      <c r="J94" s="7"/>
    </row>
    <row r="95" spans="2:10" ht="15">
      <c r="B95" s="6"/>
      <c r="C95" s="6"/>
      <c r="D95" s="26" t="s">
        <v>58</v>
      </c>
      <c r="E95" s="47" t="s">
        <v>59</v>
      </c>
      <c r="F95" s="48"/>
      <c r="G95" s="3"/>
      <c r="H95" s="3"/>
      <c r="I95" s="7"/>
      <c r="J95" s="7"/>
    </row>
    <row r="96" spans="2:10" ht="15">
      <c r="B96" s="6"/>
      <c r="C96" s="6"/>
      <c r="D96" s="26" t="s">
        <v>60</v>
      </c>
      <c r="E96" s="47" t="s">
        <v>61</v>
      </c>
      <c r="F96" s="48"/>
      <c r="G96" s="3"/>
      <c r="H96" s="3"/>
      <c r="I96" s="7"/>
      <c r="J96" s="7"/>
    </row>
    <row r="97" spans="2:10" ht="15">
      <c r="B97" s="6"/>
      <c r="C97" s="6"/>
      <c r="D97" s="26" t="s">
        <v>62</v>
      </c>
      <c r="E97" s="47" t="s">
        <v>63</v>
      </c>
      <c r="F97" s="48"/>
      <c r="G97" s="3"/>
      <c r="H97" s="3"/>
      <c r="I97" s="7"/>
      <c r="J97" s="7"/>
    </row>
    <row r="98" spans="2:10" ht="15">
      <c r="B98" s="6"/>
      <c r="C98" s="6"/>
      <c r="D98" s="26" t="s">
        <v>64</v>
      </c>
      <c r="E98" s="47" t="s">
        <v>65</v>
      </c>
      <c r="F98" s="48"/>
      <c r="G98" s="3"/>
      <c r="H98" s="3"/>
      <c r="I98" s="7"/>
      <c r="J98" s="7"/>
    </row>
    <row r="99" spans="2:10" ht="15">
      <c r="B99" s="6"/>
      <c r="C99" s="6"/>
      <c r="D99" s="27" t="s">
        <v>66</v>
      </c>
      <c r="E99" s="47" t="s">
        <v>67</v>
      </c>
      <c r="F99" s="48"/>
      <c r="G99" s="3"/>
      <c r="H99" s="3"/>
      <c r="I99" s="7"/>
      <c r="J99" s="7"/>
    </row>
    <row r="100" spans="2:10" ht="15.75" thickBot="1">
      <c r="B100" s="6"/>
      <c r="C100" s="103" t="s">
        <v>34</v>
      </c>
      <c r="D100" s="104"/>
      <c r="E100" s="104"/>
      <c r="F100" s="104"/>
      <c r="G100" s="104"/>
      <c r="H100" s="104"/>
      <c r="I100" s="105"/>
      <c r="J100" s="7"/>
    </row>
    <row r="101" spans="2:10" ht="7.5" customHeight="1" thickBot="1">
      <c r="B101" s="6"/>
      <c r="C101" s="77"/>
      <c r="D101" s="78"/>
      <c r="E101" s="78"/>
      <c r="F101" s="78"/>
      <c r="G101" s="78"/>
      <c r="H101" s="78"/>
      <c r="I101" s="78"/>
      <c r="J101" s="7"/>
    </row>
    <row r="102" spans="2:10" ht="15.75">
      <c r="B102" s="6"/>
      <c r="C102" s="79" t="s">
        <v>97</v>
      </c>
      <c r="D102" s="80"/>
      <c r="E102" s="80"/>
      <c r="F102" s="80"/>
      <c r="G102" s="80"/>
      <c r="H102" s="80"/>
      <c r="I102" s="81"/>
      <c r="J102" s="7"/>
    </row>
    <row r="103" spans="2:10" ht="15">
      <c r="B103" s="6"/>
      <c r="C103" s="68" t="s">
        <v>117</v>
      </c>
      <c r="D103" s="57"/>
      <c r="E103" s="57"/>
      <c r="F103" s="57"/>
      <c r="G103" s="57"/>
      <c r="H103" s="57"/>
      <c r="I103" s="58"/>
      <c r="J103" s="7"/>
    </row>
    <row r="104" spans="2:10" ht="15">
      <c r="B104" s="6"/>
      <c r="C104" s="59"/>
      <c r="D104" s="57"/>
      <c r="E104" s="57"/>
      <c r="F104" s="57"/>
      <c r="G104" s="57"/>
      <c r="H104" s="57"/>
      <c r="I104" s="58"/>
      <c r="J104" s="7"/>
    </row>
    <row r="105" spans="2:10" ht="15">
      <c r="B105" s="6"/>
      <c r="C105" s="68" t="s">
        <v>118</v>
      </c>
      <c r="D105" s="57"/>
      <c r="E105" s="57"/>
      <c r="F105" s="57"/>
      <c r="G105" s="57"/>
      <c r="H105" s="57"/>
      <c r="I105" s="58"/>
      <c r="J105" s="7"/>
    </row>
    <row r="106" spans="2:10" ht="15">
      <c r="B106" s="6"/>
      <c r="C106" s="59"/>
      <c r="D106" s="57"/>
      <c r="E106" s="57"/>
      <c r="F106" s="57"/>
      <c r="G106" s="57"/>
      <c r="H106" s="57"/>
      <c r="I106" s="58"/>
      <c r="J106" s="7"/>
    </row>
    <row r="107" spans="2:10" ht="15">
      <c r="B107" s="6"/>
      <c r="C107" s="59"/>
      <c r="D107" s="57"/>
      <c r="E107" s="57"/>
      <c r="F107" s="57"/>
      <c r="G107" s="57"/>
      <c r="H107" s="57"/>
      <c r="I107" s="58"/>
      <c r="J107" s="7"/>
    </row>
    <row r="108" spans="2:10" ht="15.75" thickBot="1">
      <c r="B108" s="6"/>
      <c r="C108" s="60"/>
      <c r="D108" s="61"/>
      <c r="E108" s="61"/>
      <c r="F108" s="61"/>
      <c r="G108" s="61"/>
      <c r="H108" s="61"/>
      <c r="I108" s="62"/>
      <c r="J108" s="7"/>
    </row>
    <row r="109" spans="2:10" ht="7.5" customHeight="1" thickBot="1">
      <c r="B109" s="6"/>
      <c r="C109" s="77"/>
      <c r="D109" s="78"/>
      <c r="E109" s="78"/>
      <c r="F109" s="78"/>
      <c r="G109" s="78"/>
      <c r="H109" s="78"/>
      <c r="I109" s="78"/>
      <c r="J109" s="7"/>
    </row>
    <row r="110" spans="2:10" ht="15.75">
      <c r="B110" s="6"/>
      <c r="C110" s="79" t="s">
        <v>41</v>
      </c>
      <c r="D110" s="80"/>
      <c r="E110" s="80"/>
      <c r="F110" s="80"/>
      <c r="G110" s="80"/>
      <c r="H110" s="80"/>
      <c r="I110" s="81"/>
      <c r="J110" s="7"/>
    </row>
    <row r="111" spans="2:10" ht="15.75">
      <c r="B111" s="6"/>
      <c r="C111" s="94" t="s">
        <v>142</v>
      </c>
      <c r="D111" s="95"/>
      <c r="E111" s="95"/>
      <c r="F111" s="95"/>
      <c r="G111" s="95"/>
      <c r="H111" s="95"/>
      <c r="I111" s="96"/>
      <c r="J111" s="7"/>
    </row>
    <row r="112" spans="2:10" ht="15">
      <c r="B112" s="6"/>
      <c r="C112" s="11"/>
      <c r="D112" s="20" t="s">
        <v>100</v>
      </c>
      <c r="E112" s="28"/>
      <c r="F112" s="4"/>
      <c r="G112" s="20" t="s">
        <v>100</v>
      </c>
      <c r="H112" s="1" t="e">
        <f>((SQRT(E114))/(SQRT(E115)))*E113</f>
        <v>#DIV/0!</v>
      </c>
      <c r="I112" s="12"/>
      <c r="J112" s="7"/>
    </row>
    <row r="113" spans="2:10" ht="15">
      <c r="B113" s="6"/>
      <c r="C113" s="11"/>
      <c r="D113" s="20" t="s">
        <v>99</v>
      </c>
      <c r="E113" s="28"/>
      <c r="F113" s="4"/>
      <c r="G113" s="20" t="s">
        <v>99</v>
      </c>
      <c r="H113" s="1" t="e">
        <f>(SQRT(E115)*E112)/SQRT(E114)</f>
        <v>#DIV/0!</v>
      </c>
      <c r="I113" s="12"/>
      <c r="J113" s="7"/>
    </row>
    <row r="114" spans="2:10" ht="15">
      <c r="B114" s="6"/>
      <c r="C114" s="11"/>
      <c r="D114" s="20" t="s">
        <v>95</v>
      </c>
      <c r="E114" s="28"/>
      <c r="F114" s="4"/>
      <c r="G114" s="20" t="s">
        <v>95</v>
      </c>
      <c r="H114" s="1" t="e">
        <f>((E112*E112)/(E113*E113))*E115</f>
        <v>#DIV/0!</v>
      </c>
      <c r="I114" s="12"/>
      <c r="J114" s="7"/>
    </row>
    <row r="115" spans="2:10" ht="15">
      <c r="B115" s="6"/>
      <c r="C115" s="11"/>
      <c r="D115" s="20" t="s">
        <v>96</v>
      </c>
      <c r="E115" s="28"/>
      <c r="F115" s="4"/>
      <c r="G115" s="20" t="s">
        <v>96</v>
      </c>
      <c r="H115" s="1" t="e">
        <f>(E114*(E113*E113))/(E112*E112)</f>
        <v>#DIV/0!</v>
      </c>
      <c r="I115" s="12"/>
      <c r="J115" s="7"/>
    </row>
    <row r="116" spans="2:10" ht="15" customHeight="1">
      <c r="B116" s="6"/>
      <c r="C116" s="91" t="s">
        <v>124</v>
      </c>
      <c r="D116" s="92"/>
      <c r="E116" s="92"/>
      <c r="F116" s="92"/>
      <c r="G116" s="92"/>
      <c r="H116" s="92"/>
      <c r="I116" s="93"/>
      <c r="J116" s="7"/>
    </row>
    <row r="117" spans="2:10" ht="15">
      <c r="B117" s="6"/>
      <c r="C117" s="91" t="s">
        <v>125</v>
      </c>
      <c r="D117" s="92"/>
      <c r="E117" s="92"/>
      <c r="F117" s="92"/>
      <c r="G117" s="92"/>
      <c r="H117" s="92"/>
      <c r="I117" s="93"/>
      <c r="J117" s="7"/>
    </row>
    <row r="118" spans="2:10" ht="15" customHeight="1">
      <c r="B118" s="6"/>
      <c r="C118" s="91" t="s">
        <v>42</v>
      </c>
      <c r="D118" s="92"/>
      <c r="E118" s="92"/>
      <c r="F118" s="92"/>
      <c r="G118" s="92"/>
      <c r="H118" s="92"/>
      <c r="I118" s="93"/>
      <c r="J118" s="7"/>
    </row>
    <row r="119" spans="2:10" ht="15">
      <c r="B119" s="6"/>
      <c r="C119" s="91" t="s">
        <v>98</v>
      </c>
      <c r="D119" s="92"/>
      <c r="E119" s="92"/>
      <c r="F119" s="92"/>
      <c r="G119" s="92"/>
      <c r="H119" s="92"/>
      <c r="I119" s="93"/>
      <c r="J119" s="7"/>
    </row>
    <row r="120" spans="2:10" ht="15.75">
      <c r="B120" s="6"/>
      <c r="C120" s="94" t="s">
        <v>126</v>
      </c>
      <c r="D120" s="95"/>
      <c r="E120" s="95"/>
      <c r="F120" s="95"/>
      <c r="G120" s="95"/>
      <c r="H120" s="95"/>
      <c r="I120" s="96"/>
      <c r="J120" s="7"/>
    </row>
    <row r="121" spans="2:10" ht="15">
      <c r="B121" s="6"/>
      <c r="C121" s="6"/>
      <c r="D121" s="18" t="s">
        <v>100</v>
      </c>
      <c r="E121" s="28"/>
      <c r="F121" s="3"/>
      <c r="G121" s="18" t="s">
        <v>100</v>
      </c>
      <c r="H121" s="42" t="e">
        <f>(SQRT(((E122^2)*E123)/E124))</f>
        <v>#DIV/0!</v>
      </c>
      <c r="I121" s="7"/>
      <c r="J121" s="7"/>
    </row>
    <row r="122" spans="2:10" ht="15">
      <c r="B122" s="6"/>
      <c r="C122" s="6"/>
      <c r="D122" s="18" t="s">
        <v>99</v>
      </c>
      <c r="E122" s="28"/>
      <c r="F122" s="3"/>
      <c r="G122" s="18" t="s">
        <v>99</v>
      </c>
      <c r="H122" s="42" t="e">
        <f>(SQRT(((E121^2)*E124)/E123))</f>
        <v>#DIV/0!</v>
      </c>
      <c r="I122" s="31"/>
      <c r="J122" s="7"/>
    </row>
    <row r="123" spans="2:10" ht="15">
      <c r="B123" s="6"/>
      <c r="C123" s="6"/>
      <c r="D123" s="18" t="s">
        <v>95</v>
      </c>
      <c r="E123" s="28"/>
      <c r="F123" s="3"/>
      <c r="G123" s="18" t="s">
        <v>95</v>
      </c>
      <c r="H123" s="42" t="e">
        <f>(E121^2)*E124/(E122^2)</f>
        <v>#DIV/0!</v>
      </c>
      <c r="I123" s="31"/>
      <c r="J123" s="7"/>
    </row>
    <row r="124" spans="2:10" ht="15.75" thickBot="1">
      <c r="B124" s="6"/>
      <c r="C124" s="8"/>
      <c r="D124" s="19" t="s">
        <v>96</v>
      </c>
      <c r="E124" s="35"/>
      <c r="F124" s="9"/>
      <c r="G124" s="19" t="s">
        <v>96</v>
      </c>
      <c r="H124" s="33" t="e">
        <f>(E122/E121)^2*E123</f>
        <v>#DIV/0!</v>
      </c>
      <c r="I124" s="10"/>
      <c r="J124" s="7"/>
    </row>
    <row r="125" spans="2:10" ht="7.5" customHeight="1" thickBot="1">
      <c r="B125" s="6"/>
      <c r="C125" s="77"/>
      <c r="D125" s="78"/>
      <c r="E125" s="78"/>
      <c r="F125" s="78"/>
      <c r="G125" s="78"/>
      <c r="H125" s="78"/>
      <c r="I125" s="78"/>
      <c r="J125" s="7"/>
    </row>
    <row r="126" spans="2:10" ht="15.75">
      <c r="B126" s="6"/>
      <c r="C126" s="79" t="s">
        <v>43</v>
      </c>
      <c r="D126" s="80"/>
      <c r="E126" s="80"/>
      <c r="F126" s="80"/>
      <c r="G126" s="80"/>
      <c r="H126" s="80"/>
      <c r="I126" s="81"/>
      <c r="J126" s="7"/>
    </row>
    <row r="127" spans="2:10" ht="15">
      <c r="B127" s="6"/>
      <c r="C127" s="56" t="s">
        <v>44</v>
      </c>
      <c r="D127" s="57"/>
      <c r="E127" s="57"/>
      <c r="F127" s="57"/>
      <c r="G127" s="57"/>
      <c r="H127" s="57"/>
      <c r="I127" s="58"/>
      <c r="J127" s="7"/>
    </row>
    <row r="128" spans="2:10" ht="15.75" thickBot="1">
      <c r="B128" s="6"/>
      <c r="C128" s="60"/>
      <c r="D128" s="61"/>
      <c r="E128" s="61"/>
      <c r="F128" s="61"/>
      <c r="G128" s="61"/>
      <c r="H128" s="61"/>
      <c r="I128" s="62"/>
      <c r="J128" s="7"/>
    </row>
    <row r="129" spans="2:10" ht="7.5" customHeight="1" thickBot="1">
      <c r="B129" s="6"/>
      <c r="C129" s="77"/>
      <c r="D129" s="78"/>
      <c r="E129" s="78"/>
      <c r="F129" s="78"/>
      <c r="G129" s="78"/>
      <c r="H129" s="78"/>
      <c r="I129" s="78"/>
      <c r="J129" s="7"/>
    </row>
    <row r="130" spans="2:10" ht="15.75">
      <c r="B130" s="6"/>
      <c r="C130" s="79" t="s">
        <v>45</v>
      </c>
      <c r="D130" s="80"/>
      <c r="E130" s="80"/>
      <c r="F130" s="80"/>
      <c r="G130" s="80"/>
      <c r="H130" s="80"/>
      <c r="I130" s="81"/>
      <c r="J130" s="7"/>
    </row>
    <row r="131" spans="2:10" ht="15">
      <c r="B131" s="6"/>
      <c r="C131" s="56" t="s">
        <v>46</v>
      </c>
      <c r="D131" s="57"/>
      <c r="E131" s="57"/>
      <c r="F131" s="57"/>
      <c r="G131" s="57"/>
      <c r="H131" s="57"/>
      <c r="I131" s="58"/>
      <c r="J131" s="7"/>
    </row>
    <row r="132" spans="2:10" ht="15">
      <c r="B132" s="6"/>
      <c r="C132" s="59"/>
      <c r="D132" s="57"/>
      <c r="E132" s="57"/>
      <c r="F132" s="57"/>
      <c r="G132" s="57"/>
      <c r="H132" s="57"/>
      <c r="I132" s="58"/>
      <c r="J132" s="7"/>
    </row>
    <row r="133" spans="2:10" ht="15">
      <c r="B133" s="6"/>
      <c r="C133" s="59"/>
      <c r="D133" s="57"/>
      <c r="E133" s="57"/>
      <c r="F133" s="57"/>
      <c r="G133" s="57"/>
      <c r="H133" s="57"/>
      <c r="I133" s="58"/>
      <c r="J133" s="7"/>
    </row>
    <row r="134" spans="2:10" ht="15.75" thickBot="1">
      <c r="B134" s="6"/>
      <c r="C134" s="60"/>
      <c r="D134" s="61"/>
      <c r="E134" s="61"/>
      <c r="F134" s="61"/>
      <c r="G134" s="61"/>
      <c r="H134" s="61"/>
      <c r="I134" s="62"/>
      <c r="J134" s="7"/>
    </row>
    <row r="135" spans="2:10" ht="7.5" customHeight="1" thickBot="1">
      <c r="B135" s="6"/>
      <c r="C135" s="63"/>
      <c r="D135" s="64"/>
      <c r="E135" s="64"/>
      <c r="F135" s="64"/>
      <c r="G135" s="64"/>
      <c r="H135" s="64"/>
      <c r="I135" s="64"/>
      <c r="J135" s="7"/>
    </row>
    <row r="136" spans="2:10" ht="15.75">
      <c r="B136" s="6"/>
      <c r="C136" s="79" t="s">
        <v>47</v>
      </c>
      <c r="D136" s="80"/>
      <c r="E136" s="80"/>
      <c r="F136" s="80"/>
      <c r="G136" s="80"/>
      <c r="H136" s="80"/>
      <c r="I136" s="81"/>
      <c r="J136" s="7"/>
    </row>
    <row r="137" spans="2:10" ht="15">
      <c r="B137" s="6"/>
      <c r="C137" s="56" t="s">
        <v>48</v>
      </c>
      <c r="D137" s="57"/>
      <c r="E137" s="57"/>
      <c r="F137" s="57"/>
      <c r="G137" s="57"/>
      <c r="H137" s="57"/>
      <c r="I137" s="58"/>
      <c r="J137" s="7"/>
    </row>
    <row r="138" spans="2:10" ht="15">
      <c r="B138" s="6"/>
      <c r="C138" s="59"/>
      <c r="D138" s="57"/>
      <c r="E138" s="57"/>
      <c r="F138" s="57"/>
      <c r="G138" s="57"/>
      <c r="H138" s="57"/>
      <c r="I138" s="58"/>
      <c r="J138" s="7"/>
    </row>
    <row r="139" spans="2:10" ht="15">
      <c r="B139" s="6"/>
      <c r="C139" s="59"/>
      <c r="D139" s="57"/>
      <c r="E139" s="57"/>
      <c r="F139" s="57"/>
      <c r="G139" s="57"/>
      <c r="H139" s="57"/>
      <c r="I139" s="58"/>
      <c r="J139" s="7"/>
    </row>
    <row r="140" spans="2:10" ht="15">
      <c r="B140" s="6"/>
      <c r="C140" s="59"/>
      <c r="D140" s="57"/>
      <c r="E140" s="57"/>
      <c r="F140" s="57"/>
      <c r="G140" s="57"/>
      <c r="H140" s="57"/>
      <c r="I140" s="58"/>
      <c r="J140" s="7"/>
    </row>
    <row r="141" spans="2:10" ht="15.75" thickBot="1">
      <c r="B141" s="6"/>
      <c r="C141" s="60"/>
      <c r="D141" s="61"/>
      <c r="E141" s="61"/>
      <c r="F141" s="61"/>
      <c r="G141" s="61"/>
      <c r="H141" s="61"/>
      <c r="I141" s="62"/>
      <c r="J141" s="7"/>
    </row>
    <row r="142" spans="2:10" ht="7.5" customHeight="1" thickBot="1">
      <c r="B142" s="6"/>
      <c r="C142" s="3"/>
      <c r="D142" s="3"/>
      <c r="E142" s="3"/>
      <c r="F142" s="3"/>
      <c r="G142" s="3"/>
      <c r="H142" s="3"/>
      <c r="I142" s="3"/>
      <c r="J142" s="7"/>
    </row>
    <row r="143" spans="2:10" ht="15.75">
      <c r="B143" s="6"/>
      <c r="C143" s="79" t="s">
        <v>49</v>
      </c>
      <c r="D143" s="80"/>
      <c r="E143" s="80"/>
      <c r="F143" s="80"/>
      <c r="G143" s="80"/>
      <c r="H143" s="80"/>
      <c r="I143" s="81"/>
      <c r="J143" s="7"/>
    </row>
    <row r="144" spans="2:10" ht="15">
      <c r="B144" s="6"/>
      <c r="C144" s="56" t="s">
        <v>50</v>
      </c>
      <c r="D144" s="57"/>
      <c r="E144" s="57"/>
      <c r="F144" s="57"/>
      <c r="G144" s="57"/>
      <c r="H144" s="57"/>
      <c r="I144" s="58"/>
      <c r="J144" s="7"/>
    </row>
    <row r="145" spans="2:10" ht="15">
      <c r="B145" s="6"/>
      <c r="C145" s="59"/>
      <c r="D145" s="57"/>
      <c r="E145" s="57"/>
      <c r="F145" s="57"/>
      <c r="G145" s="57"/>
      <c r="H145" s="57"/>
      <c r="I145" s="58"/>
      <c r="J145" s="7"/>
    </row>
    <row r="146" spans="2:10" ht="15">
      <c r="B146" s="6"/>
      <c r="C146" s="59"/>
      <c r="D146" s="57"/>
      <c r="E146" s="57"/>
      <c r="F146" s="57"/>
      <c r="G146" s="57"/>
      <c r="H146" s="57"/>
      <c r="I146" s="58"/>
      <c r="J146" s="7"/>
    </row>
    <row r="147" spans="2:10" ht="15">
      <c r="B147" s="6"/>
      <c r="C147" s="59"/>
      <c r="D147" s="57"/>
      <c r="E147" s="57"/>
      <c r="F147" s="57"/>
      <c r="G147" s="57"/>
      <c r="H147" s="57"/>
      <c r="I147" s="58"/>
      <c r="J147" s="7"/>
    </row>
    <row r="148" spans="2:10" ht="15">
      <c r="B148" s="6"/>
      <c r="C148" s="53" t="s">
        <v>101</v>
      </c>
      <c r="D148" s="57"/>
      <c r="E148" s="57"/>
      <c r="F148" s="57"/>
      <c r="G148" s="57"/>
      <c r="H148" s="57"/>
      <c r="I148" s="58"/>
      <c r="J148" s="7"/>
    </row>
    <row r="149" spans="2:10" ht="15">
      <c r="B149" s="6"/>
      <c r="C149" s="59"/>
      <c r="D149" s="57"/>
      <c r="E149" s="57"/>
      <c r="F149" s="57"/>
      <c r="G149" s="57"/>
      <c r="H149" s="57"/>
      <c r="I149" s="58"/>
      <c r="J149" s="7"/>
    </row>
    <row r="150" spans="2:10" ht="15">
      <c r="B150" s="6"/>
      <c r="C150" s="53" t="s">
        <v>102</v>
      </c>
      <c r="D150" s="54"/>
      <c r="E150" s="54"/>
      <c r="F150" s="54"/>
      <c r="G150" s="54"/>
      <c r="H150" s="54"/>
      <c r="I150" s="55"/>
      <c r="J150" s="7"/>
    </row>
    <row r="151" spans="2:10" ht="15">
      <c r="B151" s="6"/>
      <c r="C151" s="56" t="s">
        <v>51</v>
      </c>
      <c r="D151" s="57"/>
      <c r="E151" s="57"/>
      <c r="F151" s="57"/>
      <c r="G151" s="57"/>
      <c r="H151" s="57"/>
      <c r="I151" s="58"/>
      <c r="J151" s="7"/>
    </row>
    <row r="152" spans="2:10" ht="15" customHeight="1">
      <c r="B152" s="6"/>
      <c r="C152" s="59"/>
      <c r="D152" s="57"/>
      <c r="E152" s="57"/>
      <c r="F152" s="57"/>
      <c r="G152" s="57"/>
      <c r="H152" s="57"/>
      <c r="I152" s="58"/>
      <c r="J152" s="7"/>
    </row>
    <row r="153" spans="2:10" ht="15">
      <c r="B153" s="6"/>
      <c r="C153" s="59"/>
      <c r="D153" s="57"/>
      <c r="E153" s="57"/>
      <c r="F153" s="57"/>
      <c r="G153" s="57"/>
      <c r="H153" s="57"/>
      <c r="I153" s="58"/>
      <c r="J153" s="7"/>
    </row>
    <row r="154" spans="2:10" ht="15">
      <c r="B154" s="6"/>
      <c r="C154" s="68" t="s">
        <v>116</v>
      </c>
      <c r="D154" s="69"/>
      <c r="E154" s="69"/>
      <c r="F154" s="69"/>
      <c r="G154" s="69"/>
      <c r="H154" s="69"/>
      <c r="I154" s="70"/>
      <c r="J154" s="7"/>
    </row>
    <row r="155" spans="2:10" ht="15.75" thickBot="1">
      <c r="B155" s="6"/>
      <c r="C155" s="71"/>
      <c r="D155" s="72"/>
      <c r="E155" s="72"/>
      <c r="F155" s="72"/>
      <c r="G155" s="72"/>
      <c r="H155" s="72"/>
      <c r="I155" s="73"/>
      <c r="J155" s="7"/>
    </row>
    <row r="156" spans="2:10" ht="7.5" customHeight="1" thickBot="1">
      <c r="B156" s="6"/>
      <c r="C156" s="3"/>
      <c r="D156" s="3"/>
      <c r="E156" s="3"/>
      <c r="F156" s="3"/>
      <c r="G156" s="3"/>
      <c r="H156" s="3"/>
      <c r="I156" s="3"/>
      <c r="J156" s="7"/>
    </row>
    <row r="157" spans="2:10" ht="15.75">
      <c r="B157" s="6"/>
      <c r="C157" s="74" t="s">
        <v>127</v>
      </c>
      <c r="D157" s="75"/>
      <c r="E157" s="75"/>
      <c r="F157" s="75"/>
      <c r="G157" s="75"/>
      <c r="H157" s="75"/>
      <c r="I157" s="76"/>
      <c r="J157" s="7"/>
    </row>
    <row r="158" spans="2:10" ht="15">
      <c r="B158" s="6"/>
      <c r="C158" s="65" t="s">
        <v>52</v>
      </c>
      <c r="D158" s="66"/>
      <c r="E158" s="66"/>
      <c r="F158" s="66"/>
      <c r="G158" s="66"/>
      <c r="H158" s="66"/>
      <c r="I158" s="67"/>
      <c r="J158" s="7"/>
    </row>
    <row r="159" spans="2:10" ht="15" customHeight="1">
      <c r="B159" s="6"/>
      <c r="C159" s="6"/>
      <c r="D159" s="18" t="s">
        <v>104</v>
      </c>
      <c r="E159" s="30"/>
      <c r="F159" s="5"/>
      <c r="G159" s="18" t="s">
        <v>103</v>
      </c>
      <c r="H159" s="1" t="e">
        <f>E159/E160</f>
        <v>#DIV/0!</v>
      </c>
      <c r="I159" s="7"/>
      <c r="J159" s="7"/>
    </row>
    <row r="160" spans="2:10" ht="15">
      <c r="B160" s="6"/>
      <c r="C160" s="6"/>
      <c r="D160" s="18" t="s">
        <v>105</v>
      </c>
      <c r="E160" s="30"/>
      <c r="F160" s="5"/>
      <c r="G160" s="5"/>
      <c r="H160" s="5"/>
      <c r="I160" s="13"/>
      <c r="J160" s="7"/>
    </row>
    <row r="161" spans="2:10" ht="15">
      <c r="B161" s="6"/>
      <c r="C161" s="65" t="s">
        <v>112</v>
      </c>
      <c r="D161" s="66"/>
      <c r="E161" s="66"/>
      <c r="F161" s="66"/>
      <c r="G161" s="66"/>
      <c r="H161" s="66"/>
      <c r="I161" s="67"/>
      <c r="J161" s="7"/>
    </row>
    <row r="162" spans="2:10" ht="15">
      <c r="B162" s="6"/>
      <c r="C162" s="6"/>
      <c r="D162" s="18" t="s">
        <v>83</v>
      </c>
      <c r="E162" s="28"/>
      <c r="F162" s="3"/>
      <c r="G162" s="18" t="s">
        <v>107</v>
      </c>
      <c r="H162" s="1">
        <f>E162*E162*E163*0.7854</f>
        <v>0</v>
      </c>
      <c r="I162" s="13"/>
      <c r="J162" s="7"/>
    </row>
    <row r="163" spans="2:10" ht="15">
      <c r="B163" s="6"/>
      <c r="C163" s="6"/>
      <c r="D163" s="18" t="s">
        <v>84</v>
      </c>
      <c r="E163" s="28"/>
      <c r="F163" s="3"/>
      <c r="G163" s="5"/>
      <c r="H163" s="5"/>
      <c r="I163" s="13"/>
      <c r="J163" s="7"/>
    </row>
    <row r="164" spans="2:10" ht="15">
      <c r="B164" s="6"/>
      <c r="C164" s="49" t="s">
        <v>110</v>
      </c>
      <c r="D164" s="50"/>
      <c r="E164" s="50"/>
      <c r="F164" s="50"/>
      <c r="G164" s="50"/>
      <c r="H164" s="50"/>
      <c r="I164" s="51"/>
      <c r="J164" s="7"/>
    </row>
    <row r="165" spans="2:10" ht="15">
      <c r="B165" s="6"/>
      <c r="C165" s="52"/>
      <c r="D165" s="50"/>
      <c r="E165" s="50"/>
      <c r="F165" s="50"/>
      <c r="G165" s="50"/>
      <c r="H165" s="50"/>
      <c r="I165" s="51"/>
      <c r="J165" s="7"/>
    </row>
    <row r="166" spans="2:10" ht="15" customHeight="1">
      <c r="B166" s="6"/>
      <c r="C166" s="6"/>
      <c r="D166" s="18" t="s">
        <v>108</v>
      </c>
      <c r="E166" s="28"/>
      <c r="F166" s="3"/>
      <c r="G166" s="18" t="s">
        <v>103</v>
      </c>
      <c r="H166" s="1" t="e">
        <f>(H162+E166+E167+E168)/(E166+E167+E169+E168)</f>
        <v>#DIV/0!</v>
      </c>
      <c r="I166" s="7"/>
      <c r="J166" s="7"/>
    </row>
    <row r="167" spans="2:10" ht="15">
      <c r="B167" s="6"/>
      <c r="C167" s="6"/>
      <c r="D167" s="18" t="s">
        <v>109</v>
      </c>
      <c r="E167" s="28"/>
      <c r="F167" s="3"/>
      <c r="G167" s="3"/>
      <c r="H167" s="3"/>
      <c r="I167" s="7"/>
      <c r="J167" s="7"/>
    </row>
    <row r="168" spans="2:10" ht="15">
      <c r="B168" s="6"/>
      <c r="C168" s="6"/>
      <c r="D168" s="18" t="s">
        <v>106</v>
      </c>
      <c r="E168" s="28"/>
      <c r="F168" s="3"/>
      <c r="G168" s="3"/>
      <c r="H168" s="3"/>
      <c r="I168" s="7"/>
      <c r="J168" s="7"/>
    </row>
    <row r="169" spans="2:10" ht="15.75" thickBot="1">
      <c r="B169" s="6"/>
      <c r="C169" s="8"/>
      <c r="D169" s="19" t="s">
        <v>111</v>
      </c>
      <c r="E169" s="29"/>
      <c r="F169" s="9"/>
      <c r="G169" s="9"/>
      <c r="H169" s="9"/>
      <c r="I169" s="10"/>
      <c r="J169" s="7"/>
    </row>
    <row r="170" spans="2:10" ht="7.5" customHeight="1" thickBot="1">
      <c r="B170" s="6"/>
      <c r="C170" s="3"/>
      <c r="D170" s="3"/>
      <c r="E170" s="3"/>
      <c r="F170" s="3"/>
      <c r="G170" s="3"/>
      <c r="H170" s="3"/>
      <c r="I170" s="3"/>
      <c r="J170" s="7"/>
    </row>
    <row r="171" spans="2:10" ht="15.75">
      <c r="B171" s="6"/>
      <c r="C171" s="82" t="s">
        <v>53</v>
      </c>
      <c r="D171" s="83"/>
      <c r="E171" s="83"/>
      <c r="F171" s="83"/>
      <c r="G171" s="83"/>
      <c r="H171" s="83"/>
      <c r="I171" s="84"/>
      <c r="J171" s="7"/>
    </row>
    <row r="172" spans="2:10" ht="15" customHeight="1">
      <c r="B172" s="6"/>
      <c r="C172" s="6"/>
      <c r="D172" s="3"/>
      <c r="E172" s="3"/>
      <c r="F172" s="3"/>
      <c r="G172" s="3"/>
      <c r="H172" s="3"/>
      <c r="I172" s="7"/>
      <c r="J172" s="7"/>
    </row>
    <row r="173" spans="2:10" ht="15" customHeight="1">
      <c r="B173" s="6"/>
      <c r="C173" s="6"/>
      <c r="D173" s="3"/>
      <c r="E173" s="3"/>
      <c r="F173" s="3"/>
      <c r="G173" s="3"/>
      <c r="H173" s="3"/>
      <c r="I173" s="7"/>
      <c r="J173" s="7"/>
    </row>
    <row r="174" spans="2:10" ht="15">
      <c r="B174" s="6"/>
      <c r="C174" s="6"/>
      <c r="D174" s="3"/>
      <c r="E174" s="3"/>
      <c r="F174" s="3"/>
      <c r="G174" s="3"/>
      <c r="H174" s="3"/>
      <c r="I174" s="7"/>
      <c r="J174" s="7"/>
    </row>
    <row r="175" spans="2:10" ht="15">
      <c r="B175" s="6"/>
      <c r="C175" s="6"/>
      <c r="D175" s="3"/>
      <c r="E175" s="3"/>
      <c r="F175" s="3"/>
      <c r="G175" s="3"/>
      <c r="H175" s="3"/>
      <c r="I175" s="7"/>
      <c r="J175" s="7"/>
    </row>
    <row r="176" spans="2:10" ht="15">
      <c r="B176" s="6"/>
      <c r="C176" s="6"/>
      <c r="D176" s="3"/>
      <c r="E176" s="3"/>
      <c r="F176" s="3"/>
      <c r="G176" s="3"/>
      <c r="H176" s="3"/>
      <c r="I176" s="7"/>
      <c r="J176" s="7"/>
    </row>
    <row r="177" spans="2:10" ht="15">
      <c r="B177" s="6"/>
      <c r="C177" s="6"/>
      <c r="D177" s="3"/>
      <c r="E177" s="3"/>
      <c r="F177" s="3"/>
      <c r="G177" s="3"/>
      <c r="H177" s="3"/>
      <c r="I177" s="7"/>
      <c r="J177" s="7"/>
    </row>
    <row r="178" spans="2:10" ht="15">
      <c r="B178" s="6"/>
      <c r="C178" s="6"/>
      <c r="D178" s="3"/>
      <c r="E178" s="3"/>
      <c r="F178" s="3"/>
      <c r="G178" s="3"/>
      <c r="H178" s="3"/>
      <c r="I178" s="7"/>
      <c r="J178" s="7"/>
    </row>
    <row r="179" spans="2:10" ht="15">
      <c r="B179" s="6"/>
      <c r="C179" s="6"/>
      <c r="D179" s="3"/>
      <c r="E179" s="3"/>
      <c r="F179" s="3"/>
      <c r="G179" s="3"/>
      <c r="H179" s="3"/>
      <c r="I179" s="7"/>
      <c r="J179" s="7"/>
    </row>
    <row r="180" spans="2:10" ht="15">
      <c r="B180" s="6"/>
      <c r="C180" s="6"/>
      <c r="D180" s="3"/>
      <c r="E180" s="3"/>
      <c r="F180" s="3"/>
      <c r="G180" s="3"/>
      <c r="H180" s="3"/>
      <c r="I180" s="7"/>
      <c r="J180" s="7"/>
    </row>
    <row r="181" spans="2:10" ht="15.75">
      <c r="B181" s="6"/>
      <c r="C181" s="14"/>
      <c r="D181" s="15"/>
      <c r="E181" s="15"/>
      <c r="F181" s="15"/>
      <c r="G181" s="15"/>
      <c r="H181" s="15"/>
      <c r="I181" s="16"/>
      <c r="J181" s="7"/>
    </row>
    <row r="182" spans="2:10" ht="15">
      <c r="B182" s="6"/>
      <c r="C182" s="6"/>
      <c r="D182" s="3"/>
      <c r="E182" s="3"/>
      <c r="F182" s="3"/>
      <c r="G182" s="3"/>
      <c r="H182" s="3"/>
      <c r="I182" s="7"/>
      <c r="J182" s="7"/>
    </row>
    <row r="183" spans="2:10" ht="15">
      <c r="B183" s="6"/>
      <c r="C183" s="6"/>
      <c r="D183" s="3"/>
      <c r="E183" s="3"/>
      <c r="F183" s="3"/>
      <c r="G183" s="3"/>
      <c r="H183" s="3"/>
      <c r="I183" s="7"/>
      <c r="J183" s="7"/>
    </row>
    <row r="184" spans="2:10" ht="15">
      <c r="B184" s="6"/>
      <c r="C184" s="6"/>
      <c r="D184" s="3"/>
      <c r="E184" s="3"/>
      <c r="F184" s="3"/>
      <c r="G184" s="3"/>
      <c r="H184" s="3"/>
      <c r="I184" s="7"/>
      <c r="J184" s="7"/>
    </row>
    <row r="185" spans="2:10" ht="15">
      <c r="B185" s="6"/>
      <c r="C185" s="6"/>
      <c r="D185" s="3"/>
      <c r="E185" s="3"/>
      <c r="F185" s="3"/>
      <c r="G185" s="3"/>
      <c r="H185" s="3"/>
      <c r="I185" s="7"/>
      <c r="J185" s="7"/>
    </row>
    <row r="186" spans="2:10" ht="15">
      <c r="B186" s="6"/>
      <c r="C186" s="6"/>
      <c r="D186" s="3"/>
      <c r="E186" s="3"/>
      <c r="F186" s="3"/>
      <c r="G186" s="3"/>
      <c r="H186" s="3"/>
      <c r="I186" s="7"/>
      <c r="J186" s="7"/>
    </row>
    <row r="187" spans="2:10" ht="15">
      <c r="B187" s="6"/>
      <c r="C187" s="85" t="s">
        <v>115</v>
      </c>
      <c r="D187" s="86"/>
      <c r="E187" s="86"/>
      <c r="F187" s="86"/>
      <c r="G187" s="86"/>
      <c r="H187" s="86"/>
      <c r="I187" s="87"/>
      <c r="J187" s="7"/>
    </row>
    <row r="188" spans="2:10" ht="15">
      <c r="B188" s="6"/>
      <c r="C188" s="85"/>
      <c r="D188" s="86"/>
      <c r="E188" s="86"/>
      <c r="F188" s="86"/>
      <c r="G188" s="86"/>
      <c r="H188" s="86"/>
      <c r="I188" s="87"/>
      <c r="J188" s="7"/>
    </row>
    <row r="189" spans="2:10" ht="15">
      <c r="B189" s="6"/>
      <c r="C189" s="85"/>
      <c r="D189" s="86"/>
      <c r="E189" s="86"/>
      <c r="F189" s="86"/>
      <c r="G189" s="86"/>
      <c r="H189" s="86"/>
      <c r="I189" s="87"/>
      <c r="J189" s="7"/>
    </row>
    <row r="190" spans="2:10" ht="15">
      <c r="B190" s="6"/>
      <c r="C190" s="85"/>
      <c r="D190" s="86"/>
      <c r="E190" s="86"/>
      <c r="F190" s="86"/>
      <c r="G190" s="86"/>
      <c r="H190" s="86"/>
      <c r="I190" s="87"/>
      <c r="J190" s="7"/>
    </row>
    <row r="191" spans="2:10" ht="15">
      <c r="B191" s="6"/>
      <c r="C191" s="85"/>
      <c r="D191" s="86"/>
      <c r="E191" s="86"/>
      <c r="F191" s="86"/>
      <c r="G191" s="86"/>
      <c r="H191" s="86"/>
      <c r="I191" s="87"/>
      <c r="J191" s="7"/>
    </row>
    <row r="192" spans="2:10" ht="15">
      <c r="B192" s="6"/>
      <c r="C192" s="85"/>
      <c r="D192" s="86"/>
      <c r="E192" s="86"/>
      <c r="F192" s="86"/>
      <c r="G192" s="86"/>
      <c r="H192" s="86"/>
      <c r="I192" s="87"/>
      <c r="J192" s="7"/>
    </row>
    <row r="193" spans="2:10" ht="15">
      <c r="B193" s="6"/>
      <c r="C193" s="85"/>
      <c r="D193" s="86"/>
      <c r="E193" s="86"/>
      <c r="F193" s="86"/>
      <c r="G193" s="86"/>
      <c r="H193" s="86"/>
      <c r="I193" s="87"/>
      <c r="J193" s="7"/>
    </row>
    <row r="194" spans="2:11" ht="15">
      <c r="B194" s="44"/>
      <c r="C194" s="85"/>
      <c r="D194" s="86"/>
      <c r="E194" s="86"/>
      <c r="F194" s="86"/>
      <c r="G194" s="86"/>
      <c r="H194" s="86"/>
      <c r="I194" s="87"/>
      <c r="J194" s="44"/>
      <c r="K194" s="3"/>
    </row>
    <row r="195" spans="1:11" ht="15.75" customHeight="1" thickBot="1">
      <c r="A195" s="7"/>
      <c r="B195" s="3"/>
      <c r="C195" s="88"/>
      <c r="D195" s="89"/>
      <c r="E195" s="89"/>
      <c r="F195" s="89"/>
      <c r="G195" s="89"/>
      <c r="H195" s="89"/>
      <c r="I195" s="90"/>
      <c r="J195" s="7"/>
      <c r="K195" s="3"/>
    </row>
    <row r="196" spans="1:11" ht="7.5" customHeight="1" thickBot="1">
      <c r="A196" s="7"/>
      <c r="B196" s="9"/>
      <c r="C196" s="24"/>
      <c r="D196" s="24"/>
      <c r="E196" s="24"/>
      <c r="F196" s="24"/>
      <c r="G196" s="24"/>
      <c r="H196" s="24"/>
      <c r="I196" s="24"/>
      <c r="J196" s="7"/>
      <c r="K196" s="3"/>
    </row>
    <row r="197" spans="2:11" ht="15" customHeight="1">
      <c r="B197" s="3"/>
      <c r="C197" s="3"/>
      <c r="D197" s="3"/>
      <c r="E197" s="3"/>
      <c r="F197" s="3"/>
      <c r="G197" s="3"/>
      <c r="H197" s="3"/>
      <c r="I197" s="3"/>
      <c r="J197" s="22"/>
      <c r="K197" s="3"/>
    </row>
    <row r="198" spans="2:11" ht="15" customHeight="1">
      <c r="B198" s="3"/>
      <c r="C198" s="3"/>
      <c r="D198" s="3"/>
      <c r="E198" s="3"/>
      <c r="F198" s="3"/>
      <c r="G198" s="3"/>
      <c r="H198" s="3"/>
      <c r="I198" s="3"/>
      <c r="J198" s="3"/>
      <c r="K198" s="3"/>
    </row>
    <row r="199" spans="2:11" ht="15" customHeight="1">
      <c r="B199" s="3"/>
      <c r="C199" s="3"/>
      <c r="D199" s="3"/>
      <c r="E199" s="3"/>
      <c r="F199" s="3"/>
      <c r="G199" s="3"/>
      <c r="H199" s="3"/>
      <c r="I199" s="3"/>
      <c r="J199" s="3"/>
      <c r="K199" s="3"/>
    </row>
    <row r="200" spans="2:11" ht="15" customHeight="1">
      <c r="B200" s="3"/>
      <c r="C200" s="3"/>
      <c r="D200" s="3"/>
      <c r="E200" s="3"/>
      <c r="F200" s="3"/>
      <c r="G200" s="3"/>
      <c r="H200" s="3"/>
      <c r="I200" s="3"/>
      <c r="J200" s="3"/>
      <c r="K200" s="3"/>
    </row>
    <row r="201" spans="2:11" ht="15" customHeight="1">
      <c r="B201" s="3"/>
      <c r="C201" s="3"/>
      <c r="D201" s="3"/>
      <c r="E201" s="3"/>
      <c r="F201" s="3"/>
      <c r="G201" s="3"/>
      <c r="H201" s="3"/>
      <c r="I201" s="3"/>
      <c r="J201" s="3"/>
      <c r="K201" s="3"/>
    </row>
    <row r="202" spans="2:11" ht="15" customHeight="1">
      <c r="B202" s="3"/>
      <c r="C202" s="3"/>
      <c r="D202" s="3"/>
      <c r="E202" s="3"/>
      <c r="F202" s="3"/>
      <c r="G202" s="3"/>
      <c r="H202" s="3"/>
      <c r="I202" s="3"/>
      <c r="J202" s="3"/>
      <c r="K202" s="3"/>
    </row>
    <row r="203" spans="2:11" ht="15" customHeight="1">
      <c r="B203" s="3"/>
      <c r="C203" s="3"/>
      <c r="D203" s="3"/>
      <c r="E203" s="3"/>
      <c r="F203" s="3"/>
      <c r="G203" s="3"/>
      <c r="H203" s="3"/>
      <c r="I203" s="3"/>
      <c r="J203" s="3"/>
      <c r="K203" s="3"/>
    </row>
    <row r="204" spans="2:11" ht="15" customHeight="1">
      <c r="B204" s="3"/>
      <c r="C204" s="3"/>
      <c r="D204" s="3"/>
      <c r="E204" s="3"/>
      <c r="F204" s="3"/>
      <c r="G204" s="3"/>
      <c r="H204" s="3"/>
      <c r="I204" s="3"/>
      <c r="J204" s="3"/>
      <c r="K204" s="3"/>
    </row>
    <row r="205" spans="2:11" ht="15">
      <c r="B205" s="3"/>
      <c r="C205" s="3"/>
      <c r="D205" s="3"/>
      <c r="E205" s="3"/>
      <c r="F205" s="3"/>
      <c r="G205" s="3"/>
      <c r="H205" s="3"/>
      <c r="I205" s="3"/>
      <c r="J205" s="3"/>
      <c r="K205" s="3"/>
    </row>
    <row r="206" spans="2:11" ht="15">
      <c r="B206" s="3"/>
      <c r="C206" s="3"/>
      <c r="D206" s="3"/>
      <c r="E206" s="3"/>
      <c r="F206" s="3"/>
      <c r="G206" s="3"/>
      <c r="H206" s="3"/>
      <c r="I206" s="3"/>
      <c r="J206" s="3"/>
      <c r="K206" s="3"/>
    </row>
    <row r="207" spans="2:11" ht="15">
      <c r="B207" s="3"/>
      <c r="C207" s="3"/>
      <c r="D207" s="3"/>
      <c r="E207" s="3"/>
      <c r="F207" s="3"/>
      <c r="G207" s="3"/>
      <c r="H207" s="3"/>
      <c r="I207" s="3"/>
      <c r="J207" s="3"/>
      <c r="K207" s="3"/>
    </row>
    <row r="208" spans="2:11" ht="15" customHeight="1">
      <c r="B208" s="3"/>
      <c r="C208" s="3"/>
      <c r="D208" s="3"/>
      <c r="E208" s="3"/>
      <c r="F208" s="3"/>
      <c r="G208" s="3"/>
      <c r="H208" s="3"/>
      <c r="I208" s="3"/>
      <c r="J208" s="3"/>
      <c r="K208" s="3"/>
    </row>
    <row r="209" spans="2:11" ht="15" customHeight="1">
      <c r="B209" s="3"/>
      <c r="C209" s="3"/>
      <c r="D209" s="3"/>
      <c r="E209" s="3"/>
      <c r="F209" s="3"/>
      <c r="G209" s="3"/>
      <c r="H209" s="3"/>
      <c r="I209" s="3"/>
      <c r="J209" s="3"/>
      <c r="K209" s="3"/>
    </row>
    <row r="210" spans="2:11" ht="15" customHeight="1">
      <c r="B210" s="3"/>
      <c r="C210" s="3"/>
      <c r="D210" s="3"/>
      <c r="E210" s="3"/>
      <c r="F210" s="3"/>
      <c r="G210" s="3"/>
      <c r="H210" s="3"/>
      <c r="I210" s="3"/>
      <c r="J210" s="3"/>
      <c r="K210" s="3"/>
    </row>
    <row r="211" spans="2:11" ht="15" customHeight="1">
      <c r="B211" s="3"/>
      <c r="C211" s="3"/>
      <c r="D211" s="3"/>
      <c r="E211" s="3"/>
      <c r="F211" s="3"/>
      <c r="G211" s="3"/>
      <c r="H211" s="3"/>
      <c r="I211" s="3"/>
      <c r="J211" s="3"/>
      <c r="K211" s="3"/>
    </row>
    <row r="212" spans="2:11" ht="15" customHeight="1">
      <c r="B212" s="3"/>
      <c r="C212" s="3"/>
      <c r="D212" s="3"/>
      <c r="E212" s="3"/>
      <c r="F212" s="3"/>
      <c r="G212" s="3"/>
      <c r="H212" s="3"/>
      <c r="I212" s="3"/>
      <c r="J212" s="3"/>
      <c r="K212" s="3"/>
    </row>
    <row r="213" spans="2:11" ht="15" customHeight="1">
      <c r="B213" s="3"/>
      <c r="C213" s="3"/>
      <c r="D213" s="3"/>
      <c r="E213" s="3"/>
      <c r="F213" s="3"/>
      <c r="G213" s="3"/>
      <c r="H213" s="3"/>
      <c r="I213" s="3"/>
      <c r="J213" s="3"/>
      <c r="K213" s="3"/>
    </row>
    <row r="214" spans="2:11" ht="15" customHeight="1">
      <c r="B214" s="3"/>
      <c r="C214" s="3"/>
      <c r="D214" s="3"/>
      <c r="E214" s="3"/>
      <c r="F214" s="3"/>
      <c r="G214" s="3"/>
      <c r="H214" s="3"/>
      <c r="I214" s="3"/>
      <c r="J214" s="3"/>
      <c r="K214" s="3"/>
    </row>
    <row r="215" spans="2:11" ht="7.5" customHeight="1">
      <c r="B215" s="3"/>
      <c r="C215" s="3"/>
      <c r="D215" s="3"/>
      <c r="E215" s="3"/>
      <c r="F215" s="3"/>
      <c r="G215" s="3"/>
      <c r="H215" s="3"/>
      <c r="I215" s="3"/>
      <c r="J215" s="3"/>
      <c r="K215" s="3"/>
    </row>
    <row r="216" spans="2:11" ht="15" customHeight="1">
      <c r="B216" s="3"/>
      <c r="C216" s="3"/>
      <c r="D216" s="3"/>
      <c r="E216" s="3"/>
      <c r="F216" s="3"/>
      <c r="G216" s="3"/>
      <c r="H216" s="3"/>
      <c r="I216" s="3"/>
      <c r="J216" s="3"/>
      <c r="K216" s="3"/>
    </row>
    <row r="217" spans="2:11" ht="15" customHeight="1">
      <c r="B217" s="3"/>
      <c r="C217" s="3"/>
      <c r="D217" s="3"/>
      <c r="E217" s="3"/>
      <c r="F217" s="3"/>
      <c r="G217" s="3"/>
      <c r="H217" s="3"/>
      <c r="I217" s="3"/>
      <c r="J217" s="3"/>
      <c r="K217" s="3"/>
    </row>
    <row r="218" spans="2:11" ht="15">
      <c r="B218" s="3"/>
      <c r="C218" s="3"/>
      <c r="D218" s="3"/>
      <c r="E218" s="3"/>
      <c r="F218" s="3"/>
      <c r="G218" s="3"/>
      <c r="H218" s="3"/>
      <c r="I218" s="3"/>
      <c r="J218" s="3"/>
      <c r="K218" s="3"/>
    </row>
    <row r="219" spans="2:11" ht="15">
      <c r="B219" s="3"/>
      <c r="C219" s="3"/>
      <c r="D219" s="3"/>
      <c r="E219" s="3"/>
      <c r="F219" s="3"/>
      <c r="G219" s="3"/>
      <c r="H219" s="3"/>
      <c r="I219" s="3"/>
      <c r="J219" s="3"/>
      <c r="K219" s="3"/>
    </row>
    <row r="220" spans="3:9" ht="15">
      <c r="C220" s="3"/>
      <c r="D220" s="3"/>
      <c r="E220" s="3"/>
      <c r="F220" s="3"/>
      <c r="G220" s="3"/>
      <c r="H220" s="3"/>
      <c r="I220" s="3"/>
    </row>
    <row r="221" spans="3:9" ht="15">
      <c r="C221" s="3"/>
      <c r="D221" s="3"/>
      <c r="E221" s="3"/>
      <c r="F221" s="3"/>
      <c r="G221" s="3"/>
      <c r="H221" s="3"/>
      <c r="I221" s="3"/>
    </row>
  </sheetData>
  <sheetProtection password="C52D" sheet="1" selectLockedCells="1"/>
  <mergeCells count="90">
    <mergeCell ref="C6:I6"/>
    <mergeCell ref="C5:I5"/>
    <mergeCell ref="C100:I100"/>
    <mergeCell ref="C3:I3"/>
    <mergeCell ref="C87:I88"/>
    <mergeCell ref="C85:I85"/>
    <mergeCell ref="C86:I86"/>
    <mergeCell ref="C60:I60"/>
    <mergeCell ref="C61:I61"/>
    <mergeCell ref="C69:I69"/>
    <mergeCell ref="C70:I70"/>
    <mergeCell ref="C89:I90"/>
    <mergeCell ref="C75:I75"/>
    <mergeCell ref="C76:I76"/>
    <mergeCell ref="C83:I83"/>
    <mergeCell ref="C84:I84"/>
    <mergeCell ref="C77:I77"/>
    <mergeCell ref="C37:I37"/>
    <mergeCell ref="C59:I59"/>
    <mergeCell ref="C45:I45"/>
    <mergeCell ref="C46:I46"/>
    <mergeCell ref="C53:I53"/>
    <mergeCell ref="C54:I54"/>
    <mergeCell ref="C58:I58"/>
    <mergeCell ref="C38:I38"/>
    <mergeCell ref="C39:I39"/>
    <mergeCell ref="C40:I40"/>
    <mergeCell ref="C23:I23"/>
    <mergeCell ref="C24:I24"/>
    <mergeCell ref="C34:I34"/>
    <mergeCell ref="C30:I30"/>
    <mergeCell ref="C35:I35"/>
    <mergeCell ref="C36:I36"/>
    <mergeCell ref="C4:I4"/>
    <mergeCell ref="C103:I104"/>
    <mergeCell ref="C105:I108"/>
    <mergeCell ref="C102:I102"/>
    <mergeCell ref="C68:I68"/>
    <mergeCell ref="C74:I74"/>
    <mergeCell ref="C43:I43"/>
    <mergeCell ref="C52:I52"/>
    <mergeCell ref="C101:I101"/>
    <mergeCell ref="C8:I8"/>
    <mergeCell ref="C44:I44"/>
    <mergeCell ref="C7:I7"/>
    <mergeCell ref="C16:I16"/>
    <mergeCell ref="C22:I22"/>
    <mergeCell ref="C28:I28"/>
    <mergeCell ref="C9:I9"/>
    <mergeCell ref="C10:I10"/>
    <mergeCell ref="C29:I29"/>
    <mergeCell ref="C17:I17"/>
    <mergeCell ref="C18:I18"/>
    <mergeCell ref="E94:F94"/>
    <mergeCell ref="E95:F95"/>
    <mergeCell ref="C119:I119"/>
    <mergeCell ref="C120:I120"/>
    <mergeCell ref="C111:I111"/>
    <mergeCell ref="C116:I116"/>
    <mergeCell ref="C117:I117"/>
    <mergeCell ref="C118:I118"/>
    <mergeCell ref="C110:I110"/>
    <mergeCell ref="C109:I109"/>
    <mergeCell ref="C171:I171"/>
    <mergeCell ref="C187:I195"/>
    <mergeCell ref="C137:I141"/>
    <mergeCell ref="E96:F96"/>
    <mergeCell ref="E97:F97"/>
    <mergeCell ref="E98:F98"/>
    <mergeCell ref="E99:F99"/>
    <mergeCell ref="C127:I128"/>
    <mergeCell ref="C130:I130"/>
    <mergeCell ref="C126:I126"/>
    <mergeCell ref="C125:I125"/>
    <mergeCell ref="C129:I129"/>
    <mergeCell ref="C151:I153"/>
    <mergeCell ref="C136:I136"/>
    <mergeCell ref="C143:I143"/>
    <mergeCell ref="C144:I147"/>
    <mergeCell ref="C148:I149"/>
    <mergeCell ref="E92:F92"/>
    <mergeCell ref="E93:F93"/>
    <mergeCell ref="C164:I165"/>
    <mergeCell ref="C150:I150"/>
    <mergeCell ref="C131:I134"/>
    <mergeCell ref="C135:I135"/>
    <mergeCell ref="C161:I161"/>
    <mergeCell ref="C154:I155"/>
    <mergeCell ref="C157:I157"/>
    <mergeCell ref="C158:I158"/>
  </mergeCells>
  <printOptions/>
  <pageMargins left="0" right="0" top="0" bottom="0" header="0" footer="0"/>
  <pageSetup fitToHeight="5" fitToWidth="1" horizontalDpi="600" verticalDpi="600" orientation="portrait" scale="78" r:id="rId2"/>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2:Q211"/>
  <sheetViews>
    <sheetView zoomScaleSheetLayoutView="100" zoomScalePageLayoutView="0" workbookViewId="0" topLeftCell="A1">
      <pane ySplit="6" topLeftCell="A7" activePane="bottomLeft" state="frozen"/>
      <selection pane="topLeft" activeCell="A1" sqref="A1"/>
      <selection pane="bottomLeft" activeCell="E13" sqref="E13"/>
    </sheetView>
  </sheetViews>
  <sheetFormatPr defaultColWidth="9.140625" defaultRowHeight="12.75"/>
  <cols>
    <col min="1" max="2" width="1.421875" style="2" customWidth="1"/>
    <col min="3" max="3" width="4.28125" style="2" customWidth="1"/>
    <col min="4" max="4" width="27.57421875" style="2" customWidth="1"/>
    <col min="5" max="5" width="14.28125" style="2" customWidth="1"/>
    <col min="6" max="6" width="8.421875" style="2" customWidth="1"/>
    <col min="7" max="7" width="15.421875" style="2" bestFit="1" customWidth="1"/>
    <col min="8" max="8" width="14.28125" style="2" customWidth="1"/>
    <col min="9" max="9" width="20.7109375" style="2" customWidth="1"/>
    <col min="10" max="10" width="1.421875" style="2" customWidth="1"/>
    <col min="11" max="16384" width="9.140625" style="2" customWidth="1"/>
  </cols>
  <sheetData>
    <row r="1" ht="7.5" customHeight="1" thickBot="1"/>
    <row r="2" spans="2:10" ht="2.25" customHeight="1">
      <c r="B2" s="21"/>
      <c r="C2" s="22"/>
      <c r="D2" s="22"/>
      <c r="E2" s="22"/>
      <c r="F2" s="22"/>
      <c r="G2" s="22"/>
      <c r="H2" s="22"/>
      <c r="I2" s="22"/>
      <c r="J2" s="23"/>
    </row>
    <row r="3" spans="2:13" ht="27.75">
      <c r="B3" s="6"/>
      <c r="C3" s="106" t="s">
        <v>0</v>
      </c>
      <c r="D3" s="107"/>
      <c r="E3" s="107"/>
      <c r="F3" s="107"/>
      <c r="G3" s="107"/>
      <c r="H3" s="107"/>
      <c r="I3" s="107"/>
      <c r="J3" s="7"/>
      <c r="K3" s="36"/>
      <c r="L3" s="37"/>
      <c r="M3" s="37"/>
    </row>
    <row r="4" spans="2:13" ht="15" customHeight="1">
      <c r="B4" s="6"/>
      <c r="C4" s="99" t="s">
        <v>119</v>
      </c>
      <c r="D4" s="66"/>
      <c r="E4" s="66"/>
      <c r="F4" s="66"/>
      <c r="G4" s="66"/>
      <c r="H4" s="66"/>
      <c r="I4" s="66"/>
      <c r="J4" s="7"/>
      <c r="K4" s="36"/>
      <c r="L4" s="37"/>
      <c r="M4" s="37"/>
    </row>
    <row r="5" spans="2:13" ht="4.5" customHeight="1" thickBot="1">
      <c r="B5" s="6"/>
      <c r="C5" s="34"/>
      <c r="D5" s="43"/>
      <c r="E5" s="43"/>
      <c r="F5" s="43"/>
      <c r="G5" s="43"/>
      <c r="H5" s="43"/>
      <c r="I5" s="43"/>
      <c r="J5" s="7"/>
      <c r="K5" s="36"/>
      <c r="M5" s="37"/>
    </row>
    <row r="6" spans="2:17" ht="21" thickBot="1">
      <c r="B6" s="6"/>
      <c r="C6" s="100" t="s">
        <v>128</v>
      </c>
      <c r="D6" s="101"/>
      <c r="E6" s="101"/>
      <c r="F6" s="101"/>
      <c r="G6" s="101"/>
      <c r="H6" s="101"/>
      <c r="I6" s="102"/>
      <c r="J6" s="7"/>
      <c r="K6" s="36"/>
      <c r="L6" s="37"/>
      <c r="M6" s="37"/>
      <c r="N6" s="37"/>
      <c r="O6" s="37"/>
      <c r="P6" s="37"/>
      <c r="Q6" s="37"/>
    </row>
    <row r="7" spans="2:13" ht="7.5" customHeight="1" thickBot="1">
      <c r="B7" s="6"/>
      <c r="C7" s="99"/>
      <c r="D7" s="66"/>
      <c r="E7" s="66"/>
      <c r="F7" s="66"/>
      <c r="G7" s="66"/>
      <c r="H7" s="66"/>
      <c r="I7" s="66"/>
      <c r="J7" s="7"/>
      <c r="K7" s="36"/>
      <c r="L7" s="37"/>
      <c r="M7" s="37"/>
    </row>
    <row r="8" spans="2:13" ht="15.75">
      <c r="B8" s="6"/>
      <c r="C8" s="74" t="s">
        <v>20</v>
      </c>
      <c r="D8" s="75"/>
      <c r="E8" s="75"/>
      <c r="F8" s="75"/>
      <c r="G8" s="75"/>
      <c r="H8" s="75"/>
      <c r="I8" s="76"/>
      <c r="J8" s="7"/>
      <c r="K8" s="36"/>
      <c r="L8" s="37"/>
      <c r="M8" s="37"/>
    </row>
    <row r="9" spans="2:11" ht="15.75">
      <c r="B9" s="6"/>
      <c r="C9" s="65" t="s">
        <v>122</v>
      </c>
      <c r="D9" s="66"/>
      <c r="E9" s="66"/>
      <c r="F9" s="66"/>
      <c r="G9" s="66"/>
      <c r="H9" s="66"/>
      <c r="I9" s="67"/>
      <c r="J9" s="7"/>
      <c r="K9" s="36"/>
    </row>
    <row r="10" spans="2:11" ht="15.75">
      <c r="B10" s="6"/>
      <c r="C10" s="56" t="s">
        <v>123</v>
      </c>
      <c r="D10" s="114"/>
      <c r="E10" s="114"/>
      <c r="F10" s="114"/>
      <c r="G10" s="114"/>
      <c r="H10" s="114"/>
      <c r="I10" s="115"/>
      <c r="J10" s="7"/>
      <c r="K10" s="36"/>
    </row>
    <row r="11" spans="2:11" ht="15.75">
      <c r="B11" s="6"/>
      <c r="C11" s="56"/>
      <c r="D11" s="114"/>
      <c r="E11" s="114"/>
      <c r="F11" s="114"/>
      <c r="G11" s="114"/>
      <c r="H11" s="114"/>
      <c r="I11" s="115"/>
      <c r="J11" s="7"/>
      <c r="K11" s="36"/>
    </row>
    <row r="12" spans="2:11" ht="15.75">
      <c r="B12" s="6"/>
      <c r="C12" s="91" t="s">
        <v>121</v>
      </c>
      <c r="D12" s="92"/>
      <c r="E12" s="92"/>
      <c r="F12" s="92"/>
      <c r="G12" s="92"/>
      <c r="H12" s="92"/>
      <c r="I12" s="93"/>
      <c r="J12" s="7"/>
      <c r="K12" s="36"/>
    </row>
    <row r="13" spans="2:10" ht="15">
      <c r="B13" s="6"/>
      <c r="C13" s="6"/>
      <c r="D13" s="18" t="s">
        <v>80</v>
      </c>
      <c r="E13" s="28"/>
      <c r="F13" s="3"/>
      <c r="G13" s="18" t="s">
        <v>81</v>
      </c>
      <c r="H13" s="1" t="e">
        <f>E13*(SQRT(28/E14))</f>
        <v>#DIV/0!</v>
      </c>
      <c r="I13" s="7"/>
      <c r="J13" s="7"/>
    </row>
    <row r="14" spans="2:10" ht="15.75" thickBot="1">
      <c r="B14" s="6"/>
      <c r="C14" s="8"/>
      <c r="D14" s="19" t="s">
        <v>120</v>
      </c>
      <c r="E14" s="32"/>
      <c r="F14" s="9"/>
      <c r="G14" s="9"/>
      <c r="H14" s="9"/>
      <c r="I14" s="10"/>
      <c r="J14" s="7"/>
    </row>
    <row r="15" spans="2:10" ht="7.5" customHeight="1" thickBot="1">
      <c r="B15" s="6"/>
      <c r="C15" s="99"/>
      <c r="D15" s="66"/>
      <c r="E15" s="66"/>
      <c r="F15" s="66"/>
      <c r="G15" s="66"/>
      <c r="H15" s="66"/>
      <c r="I15" s="66"/>
      <c r="J15" s="7"/>
    </row>
    <row r="16" spans="2:10" ht="15.75">
      <c r="B16" s="6"/>
      <c r="C16" s="74" t="s">
        <v>35</v>
      </c>
      <c r="D16" s="75"/>
      <c r="E16" s="75"/>
      <c r="F16" s="75"/>
      <c r="G16" s="75"/>
      <c r="H16" s="75"/>
      <c r="I16" s="76"/>
      <c r="J16" s="7"/>
    </row>
    <row r="17" spans="2:10" ht="15">
      <c r="B17" s="6"/>
      <c r="C17" s="65" t="s">
        <v>36</v>
      </c>
      <c r="D17" s="66"/>
      <c r="E17" s="66"/>
      <c r="F17" s="66"/>
      <c r="G17" s="66"/>
      <c r="H17" s="66"/>
      <c r="I17" s="67"/>
      <c r="J17" s="7"/>
    </row>
    <row r="18" spans="2:10" ht="15">
      <c r="B18" s="6"/>
      <c r="C18" s="65" t="s">
        <v>37</v>
      </c>
      <c r="D18" s="66"/>
      <c r="E18" s="66"/>
      <c r="F18" s="66"/>
      <c r="G18" s="66"/>
      <c r="H18" s="66"/>
      <c r="I18" s="67"/>
      <c r="J18" s="7"/>
    </row>
    <row r="19" spans="2:10" ht="15">
      <c r="B19" s="6"/>
      <c r="C19" s="6"/>
      <c r="D19" s="18" t="s">
        <v>91</v>
      </c>
      <c r="E19" s="28"/>
      <c r="F19" s="3"/>
      <c r="G19" s="18" t="s">
        <v>90</v>
      </c>
      <c r="H19" s="1">
        <f>E19*9.71</f>
        <v>0</v>
      </c>
      <c r="I19" s="7"/>
      <c r="J19" s="7"/>
    </row>
    <row r="20" spans="2:10" ht="15">
      <c r="B20" s="6"/>
      <c r="C20" s="6"/>
      <c r="D20" s="3"/>
      <c r="E20" s="3"/>
      <c r="F20" s="3"/>
      <c r="G20" s="3"/>
      <c r="H20" s="3"/>
      <c r="I20" s="7"/>
      <c r="J20" s="7"/>
    </row>
    <row r="21" spans="2:10" ht="15.75" thickBot="1">
      <c r="B21" s="6"/>
      <c r="C21" s="8"/>
      <c r="D21" s="19" t="s">
        <v>90</v>
      </c>
      <c r="E21" s="29"/>
      <c r="F21" s="9"/>
      <c r="G21" s="19" t="s">
        <v>89</v>
      </c>
      <c r="H21" s="17">
        <f>E21*0.103</f>
        <v>0</v>
      </c>
      <c r="I21" s="10"/>
      <c r="J21" s="7"/>
    </row>
    <row r="22" spans="2:10" ht="7.5" customHeight="1" thickBot="1">
      <c r="B22" s="6"/>
      <c r="C22" s="99"/>
      <c r="D22" s="66"/>
      <c r="E22" s="66"/>
      <c r="F22" s="66"/>
      <c r="G22" s="66"/>
      <c r="H22" s="66"/>
      <c r="I22" s="66"/>
      <c r="J22" s="7"/>
    </row>
    <row r="23" spans="2:10" ht="15.75">
      <c r="B23" s="6"/>
      <c r="C23" s="79" t="s">
        <v>97</v>
      </c>
      <c r="D23" s="80"/>
      <c r="E23" s="80"/>
      <c r="F23" s="80"/>
      <c r="G23" s="80"/>
      <c r="H23" s="80"/>
      <c r="I23" s="81"/>
      <c r="J23" s="7"/>
    </row>
    <row r="24" spans="2:10" ht="15">
      <c r="B24" s="6"/>
      <c r="C24" s="68" t="s">
        <v>117</v>
      </c>
      <c r="D24" s="57"/>
      <c r="E24" s="57"/>
      <c r="F24" s="57"/>
      <c r="G24" s="57"/>
      <c r="H24" s="57"/>
      <c r="I24" s="58"/>
      <c r="J24" s="7"/>
    </row>
    <row r="25" spans="2:10" ht="15">
      <c r="B25" s="6"/>
      <c r="C25" s="59"/>
      <c r="D25" s="57"/>
      <c r="E25" s="57"/>
      <c r="F25" s="57"/>
      <c r="G25" s="57"/>
      <c r="H25" s="57"/>
      <c r="I25" s="58"/>
      <c r="J25" s="7"/>
    </row>
    <row r="26" spans="2:10" ht="15">
      <c r="B26" s="6"/>
      <c r="C26" s="68" t="s">
        <v>129</v>
      </c>
      <c r="D26" s="57"/>
      <c r="E26" s="57"/>
      <c r="F26" s="57"/>
      <c r="G26" s="57"/>
      <c r="H26" s="57"/>
      <c r="I26" s="58"/>
      <c r="J26" s="7"/>
    </row>
    <row r="27" spans="2:10" ht="15">
      <c r="B27" s="6"/>
      <c r="C27" s="59"/>
      <c r="D27" s="57"/>
      <c r="E27" s="57"/>
      <c r="F27" s="57"/>
      <c r="G27" s="57"/>
      <c r="H27" s="57"/>
      <c r="I27" s="58"/>
      <c r="J27" s="7"/>
    </row>
    <row r="28" spans="2:10" ht="15">
      <c r="B28" s="6"/>
      <c r="C28" s="59"/>
      <c r="D28" s="57"/>
      <c r="E28" s="57"/>
      <c r="F28" s="57"/>
      <c r="G28" s="57"/>
      <c r="H28" s="57"/>
      <c r="I28" s="58"/>
      <c r="J28" s="7"/>
    </row>
    <row r="29" spans="2:10" ht="15.75" thickBot="1">
      <c r="B29" s="6"/>
      <c r="C29" s="60"/>
      <c r="D29" s="61"/>
      <c r="E29" s="61"/>
      <c r="F29" s="61"/>
      <c r="G29" s="61"/>
      <c r="H29" s="61"/>
      <c r="I29" s="62"/>
      <c r="J29" s="7"/>
    </row>
    <row r="30" spans="2:10" ht="7.5" customHeight="1" thickBot="1">
      <c r="B30" s="6"/>
      <c r="C30" s="3"/>
      <c r="D30" s="3"/>
      <c r="E30" s="3"/>
      <c r="F30" s="3"/>
      <c r="G30" s="3"/>
      <c r="H30" s="3"/>
      <c r="I30" s="3"/>
      <c r="J30" s="7"/>
    </row>
    <row r="31" spans="2:10" ht="15.75">
      <c r="B31" s="6"/>
      <c r="C31" s="74" t="s">
        <v>38</v>
      </c>
      <c r="D31" s="75"/>
      <c r="E31" s="75"/>
      <c r="F31" s="75"/>
      <c r="G31" s="75"/>
      <c r="H31" s="75"/>
      <c r="I31" s="76"/>
      <c r="J31" s="7"/>
    </row>
    <row r="32" spans="2:10" ht="15">
      <c r="B32" s="6"/>
      <c r="C32" s="111" t="s">
        <v>39</v>
      </c>
      <c r="D32" s="112"/>
      <c r="E32" s="112"/>
      <c r="F32" s="112"/>
      <c r="G32" s="112"/>
      <c r="H32" s="112"/>
      <c r="I32" s="113"/>
      <c r="J32" s="7"/>
    </row>
    <row r="33" spans="2:10" ht="15">
      <c r="B33" s="6"/>
      <c r="C33" s="6"/>
      <c r="D33" s="20" t="s">
        <v>92</v>
      </c>
      <c r="E33" s="28"/>
      <c r="F33" s="4"/>
      <c r="G33" s="20" t="s">
        <v>93</v>
      </c>
      <c r="H33" s="1">
        <f>E33/369.8</f>
        <v>0</v>
      </c>
      <c r="I33" s="7"/>
      <c r="J33" s="7"/>
    </row>
    <row r="34" spans="2:10" ht="15">
      <c r="B34" s="6"/>
      <c r="C34" s="111" t="s">
        <v>40</v>
      </c>
      <c r="D34" s="112"/>
      <c r="E34" s="112"/>
      <c r="F34" s="112"/>
      <c r="G34" s="112"/>
      <c r="H34" s="112"/>
      <c r="I34" s="113"/>
      <c r="J34" s="7"/>
    </row>
    <row r="35" spans="2:10" ht="15.75" thickBot="1">
      <c r="B35" s="6"/>
      <c r="C35" s="8"/>
      <c r="D35" s="19" t="s">
        <v>94</v>
      </c>
      <c r="E35" s="29"/>
      <c r="F35" s="9"/>
      <c r="G35" s="19" t="s">
        <v>93</v>
      </c>
      <c r="H35" s="17">
        <f>E35/740</f>
        <v>0</v>
      </c>
      <c r="I35" s="10"/>
      <c r="J35" s="7"/>
    </row>
    <row r="36" spans="2:10" ht="7.5" customHeight="1" thickBot="1">
      <c r="B36" s="6"/>
      <c r="C36" s="99"/>
      <c r="D36" s="66"/>
      <c r="E36" s="66"/>
      <c r="F36" s="66"/>
      <c r="G36" s="66"/>
      <c r="H36" s="66"/>
      <c r="I36" s="66"/>
      <c r="J36" s="7"/>
    </row>
    <row r="37" spans="2:10" ht="15.75">
      <c r="B37" s="6"/>
      <c r="C37" s="74" t="s">
        <v>139</v>
      </c>
      <c r="D37" s="108"/>
      <c r="E37" s="108"/>
      <c r="F37" s="108"/>
      <c r="G37" s="108"/>
      <c r="H37" s="108"/>
      <c r="I37" s="109"/>
      <c r="J37" s="7"/>
    </row>
    <row r="38" spans="2:10" ht="15">
      <c r="B38" s="6"/>
      <c r="C38" s="65" t="s">
        <v>140</v>
      </c>
      <c r="D38" s="99"/>
      <c r="E38" s="99"/>
      <c r="F38" s="99"/>
      <c r="G38" s="99"/>
      <c r="H38" s="99"/>
      <c r="I38" s="110"/>
      <c r="J38" s="7"/>
    </row>
    <row r="39" spans="2:10" ht="15">
      <c r="B39" s="6"/>
      <c r="C39" s="65" t="s">
        <v>147</v>
      </c>
      <c r="D39" s="99"/>
      <c r="E39" s="99"/>
      <c r="F39" s="99"/>
      <c r="G39" s="99"/>
      <c r="H39" s="99"/>
      <c r="I39" s="110"/>
      <c r="J39" s="7"/>
    </row>
    <row r="40" spans="2:10" ht="15">
      <c r="B40" s="6"/>
      <c r="C40" s="6"/>
      <c r="D40" s="18" t="s">
        <v>90</v>
      </c>
      <c r="E40" s="28"/>
      <c r="F40" s="18"/>
      <c r="G40" s="18" t="s">
        <v>143</v>
      </c>
      <c r="H40" s="1">
        <f>E40*0.1902044</f>
        <v>0</v>
      </c>
      <c r="I40" s="7"/>
      <c r="J40" s="7"/>
    </row>
    <row r="41" spans="2:10" ht="15">
      <c r="B41" s="6"/>
      <c r="C41" s="6"/>
      <c r="D41" s="18"/>
      <c r="E41" s="18"/>
      <c r="F41" s="18"/>
      <c r="G41" s="18"/>
      <c r="H41" s="18"/>
      <c r="I41" s="7"/>
      <c r="J41" s="7"/>
    </row>
    <row r="42" spans="2:10" ht="15.75" thickBot="1">
      <c r="B42" s="6"/>
      <c r="C42" s="8"/>
      <c r="D42" s="19" t="s">
        <v>143</v>
      </c>
      <c r="E42" s="29"/>
      <c r="F42" s="19"/>
      <c r="G42" s="19" t="s">
        <v>90</v>
      </c>
      <c r="H42" s="17">
        <f>E42/0.1902044</f>
        <v>0</v>
      </c>
      <c r="I42" s="10"/>
      <c r="J42" s="7"/>
    </row>
    <row r="43" spans="2:10" ht="7.5" customHeight="1" thickBot="1">
      <c r="B43" s="6"/>
      <c r="J43" s="7"/>
    </row>
    <row r="44" spans="2:10" ht="15.75">
      <c r="B44" s="6"/>
      <c r="C44" s="74" t="s">
        <v>144</v>
      </c>
      <c r="D44" s="108"/>
      <c r="E44" s="108"/>
      <c r="F44" s="108"/>
      <c r="G44" s="108"/>
      <c r="H44" s="108"/>
      <c r="I44" s="109"/>
      <c r="J44" s="7"/>
    </row>
    <row r="45" spans="2:10" ht="15">
      <c r="B45" s="6"/>
      <c r="C45" s="65" t="s">
        <v>153</v>
      </c>
      <c r="D45" s="99"/>
      <c r="E45" s="99"/>
      <c r="F45" s="99"/>
      <c r="G45" s="99"/>
      <c r="H45" s="99"/>
      <c r="I45" s="110"/>
      <c r="J45" s="7"/>
    </row>
    <row r="46" spans="2:10" ht="15">
      <c r="B46" s="6"/>
      <c r="C46" s="6"/>
      <c r="D46" s="18" t="s">
        <v>91</v>
      </c>
      <c r="E46" s="28"/>
      <c r="F46" s="18"/>
      <c r="G46" s="18" t="s">
        <v>145</v>
      </c>
      <c r="H46" s="1">
        <f>E46*2</f>
        <v>0</v>
      </c>
      <c r="I46" s="7"/>
      <c r="J46" s="7"/>
    </row>
    <row r="47" spans="2:10" ht="15">
      <c r="B47" s="6"/>
      <c r="C47" s="6"/>
      <c r="D47" s="18"/>
      <c r="E47" s="18"/>
      <c r="F47" s="18"/>
      <c r="G47" s="18"/>
      <c r="H47" s="18"/>
      <c r="I47" s="7"/>
      <c r="J47" s="7"/>
    </row>
    <row r="48" spans="2:10" ht="15.75" thickBot="1">
      <c r="B48" s="6"/>
      <c r="C48" s="8"/>
      <c r="D48" s="19" t="s">
        <v>145</v>
      </c>
      <c r="E48" s="29"/>
      <c r="F48" s="19"/>
      <c r="G48" s="19" t="s">
        <v>91</v>
      </c>
      <c r="H48" s="17">
        <f>E48/2</f>
        <v>0</v>
      </c>
      <c r="I48" s="10"/>
      <c r="J48" s="7"/>
    </row>
    <row r="49" spans="2:10" ht="7.5" customHeight="1" thickBot="1">
      <c r="B49" s="6"/>
      <c r="C49" s="3"/>
      <c r="D49" s="3"/>
      <c r="E49" s="3"/>
      <c r="F49" s="3"/>
      <c r="G49" s="3"/>
      <c r="H49" s="3"/>
      <c r="I49" s="3"/>
      <c r="J49" s="7"/>
    </row>
    <row r="50" spans="2:10" ht="15.75">
      <c r="B50" s="6"/>
      <c r="C50" s="74" t="s">
        <v>146</v>
      </c>
      <c r="D50" s="108"/>
      <c r="E50" s="108"/>
      <c r="F50" s="108"/>
      <c r="G50" s="108"/>
      <c r="H50" s="108"/>
      <c r="I50" s="109"/>
      <c r="J50" s="7"/>
    </row>
    <row r="51" spans="2:10" ht="15">
      <c r="B51" s="6"/>
      <c r="C51" s="65" t="s">
        <v>149</v>
      </c>
      <c r="D51" s="99"/>
      <c r="E51" s="99"/>
      <c r="F51" s="99"/>
      <c r="G51" s="99"/>
      <c r="H51" s="99"/>
      <c r="I51" s="110"/>
      <c r="J51" s="7"/>
    </row>
    <row r="52" spans="2:10" ht="15">
      <c r="B52" s="6"/>
      <c r="C52" s="65" t="s">
        <v>148</v>
      </c>
      <c r="D52" s="99"/>
      <c r="E52" s="99"/>
      <c r="F52" s="99"/>
      <c r="G52" s="99"/>
      <c r="H52" s="99"/>
      <c r="I52" s="110"/>
      <c r="J52" s="7"/>
    </row>
    <row r="53" spans="2:10" ht="15">
      <c r="B53" s="6"/>
      <c r="C53" s="6"/>
      <c r="D53" s="18" t="s">
        <v>90</v>
      </c>
      <c r="E53" s="28"/>
      <c r="F53" s="3"/>
      <c r="G53" s="18" t="s">
        <v>150</v>
      </c>
      <c r="H53" s="1">
        <f>E53*0.0158503</f>
        <v>0</v>
      </c>
      <c r="I53" s="7"/>
      <c r="J53" s="7"/>
    </row>
    <row r="54" spans="2:10" ht="15">
      <c r="B54" s="6"/>
      <c r="C54" s="6"/>
      <c r="D54" s="3"/>
      <c r="E54" s="3"/>
      <c r="F54" s="3"/>
      <c r="G54" s="3"/>
      <c r="H54" s="3"/>
      <c r="I54" s="7"/>
      <c r="J54" s="7"/>
    </row>
    <row r="55" spans="2:10" ht="15.75" thickBot="1">
      <c r="B55" s="6"/>
      <c r="C55" s="8"/>
      <c r="D55" s="19" t="s">
        <v>150</v>
      </c>
      <c r="E55" s="29"/>
      <c r="F55" s="9"/>
      <c r="G55" s="19" t="s">
        <v>90</v>
      </c>
      <c r="H55" s="17">
        <f>E55/0.0158503</f>
        <v>0</v>
      </c>
      <c r="I55" s="10"/>
      <c r="J55" s="7"/>
    </row>
    <row r="56" spans="2:10" ht="7.5" customHeight="1" thickBot="1">
      <c r="B56" s="6"/>
      <c r="J56" s="7"/>
    </row>
    <row r="57" spans="2:10" ht="15.75">
      <c r="B57" s="6"/>
      <c r="C57" s="74" t="s">
        <v>154</v>
      </c>
      <c r="D57" s="108"/>
      <c r="E57" s="108"/>
      <c r="F57" s="108"/>
      <c r="G57" s="108"/>
      <c r="H57" s="108"/>
      <c r="I57" s="109"/>
      <c r="J57" s="7"/>
    </row>
    <row r="58" spans="2:10" ht="15">
      <c r="B58" s="6"/>
      <c r="C58" s="65" t="s">
        <v>155</v>
      </c>
      <c r="D58" s="99"/>
      <c r="E58" s="99"/>
      <c r="F58" s="99"/>
      <c r="G58" s="99"/>
      <c r="H58" s="99"/>
      <c r="I58" s="110"/>
      <c r="J58" s="7"/>
    </row>
    <row r="59" spans="2:10" ht="15">
      <c r="B59" s="6"/>
      <c r="C59" s="65" t="s">
        <v>151</v>
      </c>
      <c r="D59" s="99"/>
      <c r="E59" s="99"/>
      <c r="F59" s="99"/>
      <c r="G59" s="99"/>
      <c r="H59" s="99"/>
      <c r="I59" s="110"/>
      <c r="J59" s="7"/>
    </row>
    <row r="60" spans="2:10" ht="15">
      <c r="B60" s="6"/>
      <c r="C60" s="6"/>
      <c r="D60" s="18" t="s">
        <v>152</v>
      </c>
      <c r="E60" s="28"/>
      <c r="F60" s="3"/>
      <c r="G60" s="18" t="s">
        <v>91</v>
      </c>
      <c r="H60" s="1">
        <f>E60*6</f>
        <v>0</v>
      </c>
      <c r="I60" s="7"/>
      <c r="J60" s="7"/>
    </row>
    <row r="61" spans="2:10" ht="15">
      <c r="B61" s="6"/>
      <c r="C61" s="6"/>
      <c r="D61" s="3"/>
      <c r="E61" s="3"/>
      <c r="F61" s="3"/>
      <c r="G61" s="3"/>
      <c r="H61" s="3"/>
      <c r="I61" s="7"/>
      <c r="J61" s="7"/>
    </row>
    <row r="62" spans="2:10" ht="15.75" thickBot="1">
      <c r="B62" s="6"/>
      <c r="C62" s="8"/>
      <c r="D62" s="19" t="s">
        <v>91</v>
      </c>
      <c r="E62" s="29"/>
      <c r="F62" s="9"/>
      <c r="G62" s="19" t="s">
        <v>152</v>
      </c>
      <c r="H62" s="17">
        <f>E62/6</f>
        <v>0</v>
      </c>
      <c r="I62" s="10"/>
      <c r="J62" s="7"/>
    </row>
    <row r="63" spans="2:11" ht="7.5" customHeight="1" thickBot="1">
      <c r="B63" s="8"/>
      <c r="C63" s="9"/>
      <c r="D63" s="9"/>
      <c r="E63" s="9"/>
      <c r="F63" s="9"/>
      <c r="G63" s="9"/>
      <c r="H63" s="9"/>
      <c r="I63" s="9"/>
      <c r="J63" s="10"/>
      <c r="K63" s="40"/>
    </row>
    <row r="64" spans="2:11" ht="15">
      <c r="B64" s="3"/>
      <c r="J64" s="3"/>
      <c r="K64" s="3"/>
    </row>
    <row r="65" spans="2:11" ht="15">
      <c r="B65" s="3"/>
      <c r="J65" s="3"/>
      <c r="K65" s="3"/>
    </row>
    <row r="66" spans="2:11" ht="15">
      <c r="B66" s="3"/>
      <c r="J66" s="3"/>
      <c r="K66" s="3"/>
    </row>
    <row r="67" spans="2:11" ht="15">
      <c r="B67" s="3"/>
      <c r="J67" s="3"/>
      <c r="K67" s="3"/>
    </row>
    <row r="68" spans="2:11" ht="15">
      <c r="B68" s="3"/>
      <c r="J68" s="3"/>
      <c r="K68" s="3"/>
    </row>
    <row r="69" spans="2:11" ht="15">
      <c r="B69" s="3"/>
      <c r="J69" s="3"/>
      <c r="K69" s="3"/>
    </row>
    <row r="70" spans="2:11" ht="15">
      <c r="B70" s="3"/>
      <c r="J70" s="3"/>
      <c r="K70" s="3"/>
    </row>
    <row r="71" spans="2:11" ht="15">
      <c r="B71" s="3"/>
      <c r="J71" s="3"/>
      <c r="K71" s="3"/>
    </row>
    <row r="72" spans="2:11" ht="15">
      <c r="B72" s="3"/>
      <c r="J72" s="3"/>
      <c r="K72" s="3"/>
    </row>
    <row r="73" spans="2:11" ht="15">
      <c r="B73" s="3"/>
      <c r="J73" s="3"/>
      <c r="K73" s="3"/>
    </row>
    <row r="74" spans="2:11" ht="15">
      <c r="B74" s="3"/>
      <c r="J74" s="3"/>
      <c r="K74" s="3"/>
    </row>
    <row r="75" spans="2:11" ht="15">
      <c r="B75" s="3"/>
      <c r="J75" s="3"/>
      <c r="K75" s="3"/>
    </row>
    <row r="76" spans="2:11" ht="15">
      <c r="B76" s="3"/>
      <c r="J76" s="3"/>
      <c r="K76" s="3"/>
    </row>
    <row r="77" spans="2:11" ht="15">
      <c r="B77" s="3"/>
      <c r="J77" s="3"/>
      <c r="K77" s="3"/>
    </row>
    <row r="78" spans="2:11" ht="15">
      <c r="B78" s="3"/>
      <c r="J78" s="3"/>
      <c r="K78" s="3"/>
    </row>
    <row r="79" spans="2:11" ht="15">
      <c r="B79" s="3"/>
      <c r="J79" s="3"/>
      <c r="K79" s="3"/>
    </row>
    <row r="80" spans="2:11" ht="15">
      <c r="B80" s="3"/>
      <c r="J80" s="3"/>
      <c r="K80" s="3"/>
    </row>
    <row r="81" spans="2:11" ht="15">
      <c r="B81" s="3"/>
      <c r="J81" s="3"/>
      <c r="K81" s="3"/>
    </row>
    <row r="82" spans="2:11" ht="15">
      <c r="B82" s="3"/>
      <c r="J82" s="3"/>
      <c r="K82" s="3"/>
    </row>
    <row r="83" spans="2:11" ht="15">
      <c r="B83" s="3"/>
      <c r="J83" s="3"/>
      <c r="K83" s="3"/>
    </row>
    <row r="84" spans="2:11" ht="15">
      <c r="B84" s="3"/>
      <c r="J84" s="3"/>
      <c r="K84" s="3"/>
    </row>
    <row r="85" spans="2:11" ht="15">
      <c r="B85" s="3"/>
      <c r="J85" s="3"/>
      <c r="K85" s="3"/>
    </row>
    <row r="86" spans="2:11" ht="15">
      <c r="B86" s="3"/>
      <c r="J86" s="3"/>
      <c r="K86" s="3"/>
    </row>
    <row r="87" spans="1:11" ht="15">
      <c r="A87" s="3"/>
      <c r="B87" s="3"/>
      <c r="J87" s="3"/>
      <c r="K87" s="3"/>
    </row>
    <row r="88" spans="1:11" ht="15">
      <c r="A88" s="3"/>
      <c r="B88" s="3"/>
      <c r="J88" s="3"/>
      <c r="K88" s="3"/>
    </row>
    <row r="89" spans="1:11" ht="15">
      <c r="A89" s="3"/>
      <c r="J89" s="3"/>
      <c r="K89" s="3"/>
    </row>
    <row r="90" spans="10:11" ht="15">
      <c r="J90" s="3"/>
      <c r="K90" s="3"/>
    </row>
    <row r="91" spans="10:11" ht="15">
      <c r="J91" s="3"/>
      <c r="K91" s="3"/>
    </row>
    <row r="209" ht="15">
      <c r="K209" s="3"/>
    </row>
    <row r="210" ht="15">
      <c r="K210" s="3"/>
    </row>
    <row r="211" ht="15">
      <c r="K211" s="3"/>
    </row>
  </sheetData>
  <sheetProtection password="C52D" sheet="1" objects="1" scenarios="1" selectLockedCells="1"/>
  <mergeCells count="31">
    <mergeCell ref="C15:I15"/>
    <mergeCell ref="C3:I3"/>
    <mergeCell ref="C16:I16"/>
    <mergeCell ref="C17:I17"/>
    <mergeCell ref="C8:I8"/>
    <mergeCell ref="C9:I9"/>
    <mergeCell ref="C4:I4"/>
    <mergeCell ref="C10:I11"/>
    <mergeCell ref="C7:I7"/>
    <mergeCell ref="C6:I6"/>
    <mergeCell ref="C12:I12"/>
    <mergeCell ref="C38:I38"/>
    <mergeCell ref="C34:I34"/>
    <mergeCell ref="C24:I25"/>
    <mergeCell ref="C26:I29"/>
    <mergeCell ref="C23:I23"/>
    <mergeCell ref="C39:I39"/>
    <mergeCell ref="C44:I44"/>
    <mergeCell ref="C22:I22"/>
    <mergeCell ref="C18:I18"/>
    <mergeCell ref="C37:I37"/>
    <mergeCell ref="C36:I36"/>
    <mergeCell ref="C31:I31"/>
    <mergeCell ref="C32:I32"/>
    <mergeCell ref="C57:I57"/>
    <mergeCell ref="C58:I58"/>
    <mergeCell ref="C59:I59"/>
    <mergeCell ref="C45:I45"/>
    <mergeCell ref="C50:I50"/>
    <mergeCell ref="C51:I51"/>
    <mergeCell ref="C52:I52"/>
  </mergeCells>
  <printOptions/>
  <pageMargins left="0" right="0" top="0" bottom="0" header="0" footer="0"/>
  <pageSetup fitToHeight="5" fitToWidth="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Wester's Garage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WESTERS GARAGE #3</dc:creator>
  <cp:keywords/>
  <dc:description/>
  <cp:lastModifiedBy>WESTERS GARAGE #3</cp:lastModifiedBy>
  <cp:lastPrinted>2008-09-12T23:45:02Z</cp:lastPrinted>
  <dcterms:created xsi:type="dcterms:W3CDTF">2008-06-17T22:25:11Z</dcterms:created>
  <dcterms:modified xsi:type="dcterms:W3CDTF">2012-02-09T17:36:23Z</dcterms:modified>
  <cp:category/>
  <cp:version/>
  <cp:contentType/>
  <cp:contentStatus/>
</cp:coreProperties>
</file>